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Y:\Sophie Jose\Inequalities\Workbook\"/>
    </mc:Choice>
  </mc:AlternateContent>
  <xr:revisionPtr revIDLastSave="0" documentId="10_ncr:100000_{AD1C5692-2EF1-406C-9249-E8DB67A32ED4}" xr6:coauthVersionLast="31" xr6:coauthVersionMax="31" xr10:uidLastSave="{00000000-0000-0000-0000-000000000000}"/>
  <bookViews>
    <workbookView xWindow="0" yWindow="0" windowWidth="28800" windowHeight="11625" xr2:uid="{B466B0E0-7883-434B-824B-33109696D6DF}"/>
  </bookViews>
  <sheets>
    <sheet name="Introduction " sheetId="1" r:id="rId1"/>
    <sheet name="1. Route to Diagnosis" sheetId="2" r:id="rId2"/>
    <sheet name="2. Stage at Diagnosis" sheetId="9" r:id="rId3"/>
    <sheet name="3. Time referral to treatment" sheetId="10" r:id="rId4"/>
    <sheet name="4a. Treatment rates" sheetId="15" r:id="rId5"/>
    <sheet name="4b. Treatment rates by stage" sheetId="16" r:id="rId6"/>
    <sheet name="STP list" sheetId="7" state="hidden" r:id="rId7"/>
    <sheet name="Routes rawdata" sheetId="6" state="hidden" r:id="rId8"/>
    <sheet name="Stage rawdata" sheetId="11" state="hidden" r:id="rId9"/>
    <sheet name="CWT rawdata" sheetId="12" state="hidden" r:id="rId10"/>
    <sheet name="Treat rawdata" sheetId="14" state="hidden" r:id="rId11"/>
  </sheets>
  <definedNames>
    <definedName name="_xlnm._FilterDatabase" localSheetId="9" hidden="1">'CWT rawdata'!$A$1:$W$127</definedName>
    <definedName name="_xlnm._FilterDatabase" localSheetId="8" hidden="1">'Stage rawdata'!$A$1:$R$127</definedName>
    <definedName name="_xlnm._FilterDatabase" localSheetId="10" hidden="1">'Treat rawdata'!$B$1:$AO$121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2" l="1"/>
  <c r="G55" i="2"/>
  <c r="H53" i="2"/>
  <c r="G53" i="2"/>
  <c r="H51" i="2"/>
  <c r="G51" i="2"/>
  <c r="H49" i="2"/>
  <c r="G49" i="2"/>
  <c r="H47" i="2"/>
  <c r="G47" i="2"/>
  <c r="H42" i="2"/>
  <c r="G42" i="2"/>
  <c r="H38" i="2"/>
  <c r="G38" i="2"/>
  <c r="H36" i="2"/>
  <c r="G36" i="2"/>
  <c r="H29" i="2"/>
  <c r="G29" i="2"/>
  <c r="H27" i="2"/>
  <c r="G27" i="2"/>
  <c r="H25" i="2"/>
  <c r="G25" i="2"/>
  <c r="H23" i="2"/>
  <c r="G23" i="2"/>
  <c r="H20" i="2"/>
  <c r="G20" i="2"/>
  <c r="H18" i="2"/>
  <c r="G18" i="2"/>
  <c r="L30" i="10" l="1"/>
  <c r="K30" i="10"/>
  <c r="K29" i="10"/>
  <c r="N30" i="10"/>
  <c r="M30" i="10"/>
  <c r="M29" i="10"/>
  <c r="J30" i="10"/>
  <c r="I30" i="10"/>
  <c r="H30" i="10"/>
  <c r="G30" i="10"/>
  <c r="F30" i="10"/>
  <c r="E30" i="10"/>
  <c r="I29" i="10"/>
  <c r="G29" i="10"/>
  <c r="E29" i="10"/>
  <c r="N30" i="9"/>
  <c r="M30" i="9"/>
  <c r="L30" i="9"/>
  <c r="K30" i="9"/>
  <c r="J30" i="9"/>
  <c r="I30" i="9"/>
  <c r="H30" i="9"/>
  <c r="G30" i="9"/>
  <c r="F30" i="9"/>
  <c r="E30" i="9"/>
  <c r="N29" i="9"/>
  <c r="M29" i="9"/>
  <c r="L29" i="9"/>
  <c r="K29" i="9"/>
  <c r="J29" i="9"/>
  <c r="I29" i="9"/>
  <c r="H29" i="9"/>
  <c r="G29" i="9"/>
  <c r="F29" i="9"/>
  <c r="E29" i="9"/>
  <c r="AB29" i="16"/>
  <c r="AA29" i="16"/>
  <c r="Z29" i="16"/>
  <c r="Y29" i="16"/>
  <c r="X29" i="16"/>
  <c r="W29" i="16"/>
  <c r="AA28" i="16"/>
  <c r="Y28" i="16"/>
  <c r="W28" i="16"/>
  <c r="AB27" i="16"/>
  <c r="AA27" i="16"/>
  <c r="Z27" i="16"/>
  <c r="Y27" i="16"/>
  <c r="X27" i="16"/>
  <c r="W27" i="16"/>
  <c r="AA26" i="16"/>
  <c r="Y26" i="16"/>
  <c r="W26" i="16"/>
  <c r="AB25" i="16"/>
  <c r="AA25" i="16"/>
  <c r="Z25" i="16"/>
  <c r="Y25" i="16"/>
  <c r="X25" i="16"/>
  <c r="W25" i="16"/>
  <c r="AA24" i="16"/>
  <c r="Y24" i="16"/>
  <c r="W24" i="16"/>
  <c r="AB23" i="16"/>
  <c r="AA23" i="16"/>
  <c r="Z23" i="16"/>
  <c r="Y23" i="16"/>
  <c r="X23" i="16"/>
  <c r="W23" i="16"/>
  <c r="AA22" i="16"/>
  <c r="Y22" i="16"/>
  <c r="W22" i="16"/>
  <c r="AB21" i="16"/>
  <c r="AA21" i="16"/>
  <c r="Z21" i="16"/>
  <c r="Y21" i="16"/>
  <c r="X21" i="16"/>
  <c r="W21" i="16"/>
  <c r="AA20" i="16"/>
  <c r="Y20" i="16"/>
  <c r="W20" i="16"/>
  <c r="S29" i="16"/>
  <c r="R29" i="16"/>
  <c r="Q29" i="16"/>
  <c r="P29" i="16"/>
  <c r="O29" i="16"/>
  <c r="N29" i="16"/>
  <c r="R28" i="16"/>
  <c r="P28" i="16"/>
  <c r="N28" i="16"/>
  <c r="S27" i="16"/>
  <c r="R27" i="16"/>
  <c r="Q27" i="16"/>
  <c r="P27" i="16"/>
  <c r="O27" i="16"/>
  <c r="N27" i="16"/>
  <c r="R26" i="16"/>
  <c r="P26" i="16"/>
  <c r="N26" i="16"/>
  <c r="S25" i="16"/>
  <c r="R25" i="16"/>
  <c r="Q25" i="16"/>
  <c r="P25" i="16"/>
  <c r="O25" i="16"/>
  <c r="N25" i="16"/>
  <c r="R24" i="16"/>
  <c r="P24" i="16"/>
  <c r="N24" i="16"/>
  <c r="S23" i="16"/>
  <c r="R23" i="16"/>
  <c r="Q23" i="16"/>
  <c r="P23" i="16"/>
  <c r="O23" i="16"/>
  <c r="N23" i="16"/>
  <c r="R22" i="16"/>
  <c r="P22" i="16"/>
  <c r="N22" i="16"/>
  <c r="S21" i="16"/>
  <c r="R21" i="16"/>
  <c r="Q21" i="16"/>
  <c r="P21" i="16"/>
  <c r="O21" i="16"/>
  <c r="N21" i="16"/>
  <c r="R20" i="16"/>
  <c r="P20" i="16"/>
  <c r="N20" i="16"/>
  <c r="AB18" i="16"/>
  <c r="AA18" i="16"/>
  <c r="Z18" i="16"/>
  <c r="Y18" i="16"/>
  <c r="X18" i="16"/>
  <c r="W18" i="16"/>
  <c r="AA17" i="16"/>
  <c r="Y17" i="16"/>
  <c r="W17" i="16"/>
  <c r="S18" i="16"/>
  <c r="R18" i="16"/>
  <c r="Q18" i="16"/>
  <c r="P18" i="16"/>
  <c r="O18" i="16"/>
  <c r="N18" i="16"/>
  <c r="R17" i="16"/>
  <c r="P17" i="16"/>
  <c r="N17" i="16"/>
  <c r="J29" i="16"/>
  <c r="I29" i="16"/>
  <c r="H29" i="16"/>
  <c r="G29" i="16"/>
  <c r="F29" i="16"/>
  <c r="E29" i="16"/>
  <c r="I28" i="16"/>
  <c r="G28" i="16"/>
  <c r="E28" i="16"/>
  <c r="J27" i="16"/>
  <c r="I27" i="16"/>
  <c r="H27" i="16"/>
  <c r="G27" i="16"/>
  <c r="F27" i="16"/>
  <c r="E27" i="16"/>
  <c r="I26" i="16"/>
  <c r="G26" i="16"/>
  <c r="E26" i="16"/>
  <c r="J25" i="16"/>
  <c r="I25" i="16"/>
  <c r="H25" i="16"/>
  <c r="G25" i="16"/>
  <c r="F25" i="16"/>
  <c r="E25" i="16"/>
  <c r="I24" i="16"/>
  <c r="G24" i="16"/>
  <c r="E24" i="16"/>
  <c r="J23" i="16"/>
  <c r="I23" i="16"/>
  <c r="H23" i="16"/>
  <c r="G23" i="16"/>
  <c r="F23" i="16"/>
  <c r="E23" i="16"/>
  <c r="I22" i="16"/>
  <c r="G22" i="16"/>
  <c r="E22" i="16"/>
  <c r="J21" i="16"/>
  <c r="I21" i="16"/>
  <c r="H21" i="16"/>
  <c r="G21" i="16"/>
  <c r="F21" i="16"/>
  <c r="E21" i="16"/>
  <c r="I20" i="16"/>
  <c r="G20" i="16"/>
  <c r="E20" i="16"/>
  <c r="J18" i="16"/>
  <c r="I18" i="16"/>
  <c r="H18" i="16"/>
  <c r="G18" i="16"/>
  <c r="F18" i="16"/>
  <c r="E18" i="16"/>
  <c r="I17" i="16"/>
  <c r="G17" i="16"/>
  <c r="E17" i="16"/>
  <c r="J28" i="15"/>
  <c r="I28" i="15"/>
  <c r="H28" i="15"/>
  <c r="G28" i="15"/>
  <c r="F28" i="15"/>
  <c r="E28" i="15"/>
  <c r="J26" i="15"/>
  <c r="I26" i="15"/>
  <c r="H26" i="15"/>
  <c r="G26" i="15"/>
  <c r="F26" i="15"/>
  <c r="E26" i="15"/>
  <c r="J24" i="15"/>
  <c r="I24" i="15"/>
  <c r="H24" i="15"/>
  <c r="G24" i="15"/>
  <c r="F24" i="15"/>
  <c r="E24" i="15"/>
  <c r="J22" i="15"/>
  <c r="I22" i="15"/>
  <c r="H22" i="15"/>
  <c r="G22" i="15"/>
  <c r="F22" i="15"/>
  <c r="E22" i="15"/>
  <c r="J20" i="15"/>
  <c r="I20" i="15"/>
  <c r="H20" i="15"/>
  <c r="G20" i="15"/>
  <c r="F20" i="15"/>
  <c r="E20" i="15"/>
  <c r="J17" i="15"/>
  <c r="I17" i="15"/>
  <c r="H17" i="15"/>
  <c r="G17" i="15"/>
  <c r="F17" i="15"/>
  <c r="E17" i="15"/>
  <c r="I27" i="15"/>
  <c r="G27" i="15"/>
  <c r="E27" i="15"/>
  <c r="I25" i="15"/>
  <c r="G25" i="15"/>
  <c r="E25" i="15"/>
  <c r="I23" i="15"/>
  <c r="G23" i="15"/>
  <c r="E23" i="15"/>
  <c r="I21" i="15"/>
  <c r="G21" i="15"/>
  <c r="E21" i="15"/>
  <c r="I19" i="15"/>
  <c r="G19" i="15"/>
  <c r="E19" i="15"/>
  <c r="I16" i="15"/>
  <c r="G16" i="15"/>
  <c r="E16" i="15"/>
  <c r="L55" i="2"/>
  <c r="K55" i="2"/>
  <c r="L53" i="2"/>
  <c r="K53" i="2"/>
  <c r="L51" i="2"/>
  <c r="K51" i="2"/>
  <c r="L49" i="2"/>
  <c r="K49" i="2"/>
  <c r="L47" i="2"/>
  <c r="K47" i="2"/>
  <c r="L42" i="2"/>
  <c r="K42" i="2"/>
  <c r="L38" i="2"/>
  <c r="K38" i="2"/>
  <c r="L36" i="2"/>
  <c r="K36" i="2"/>
  <c r="L29" i="2"/>
  <c r="K29" i="2"/>
  <c r="L27" i="2"/>
  <c r="K27" i="2"/>
  <c r="L25" i="2"/>
  <c r="K25" i="2"/>
  <c r="L23" i="2"/>
  <c r="K23" i="2"/>
  <c r="L20" i="2"/>
  <c r="K20" i="2"/>
  <c r="L18" i="2"/>
  <c r="K18" i="2"/>
  <c r="O28" i="2"/>
  <c r="M28" i="2"/>
  <c r="M16" i="10"/>
  <c r="N54" i="10"/>
  <c r="M54" i="10"/>
  <c r="L54" i="10"/>
  <c r="K54" i="10"/>
  <c r="J54" i="10"/>
  <c r="I54" i="10"/>
  <c r="H54" i="10"/>
  <c r="G54" i="10"/>
  <c r="F54" i="10"/>
  <c r="E54" i="10"/>
  <c r="N52" i="10"/>
  <c r="M52" i="10"/>
  <c r="L52" i="10"/>
  <c r="K52" i="10"/>
  <c r="J52" i="10"/>
  <c r="I52" i="10"/>
  <c r="H52" i="10"/>
  <c r="G52" i="10"/>
  <c r="F52" i="10"/>
  <c r="E52" i="10"/>
  <c r="N50" i="10"/>
  <c r="M50" i="10"/>
  <c r="L50" i="10"/>
  <c r="K50" i="10"/>
  <c r="J50" i="10"/>
  <c r="I50" i="10"/>
  <c r="H50" i="10"/>
  <c r="G50" i="10"/>
  <c r="F50" i="10"/>
  <c r="E50" i="10"/>
  <c r="N48" i="10"/>
  <c r="M48" i="10"/>
  <c r="L48" i="10"/>
  <c r="K48" i="10"/>
  <c r="J48" i="10"/>
  <c r="I48" i="10"/>
  <c r="H48" i="10"/>
  <c r="G48" i="10"/>
  <c r="F48" i="10"/>
  <c r="E48" i="10"/>
  <c r="N46" i="10"/>
  <c r="M46" i="10"/>
  <c r="L46" i="10"/>
  <c r="K46" i="10"/>
  <c r="J46" i="10"/>
  <c r="I46" i="10"/>
  <c r="H46" i="10"/>
  <c r="G46" i="10"/>
  <c r="F46" i="10"/>
  <c r="E46" i="10"/>
  <c r="N43" i="10"/>
  <c r="M43" i="10"/>
  <c r="L43" i="10"/>
  <c r="K43" i="10"/>
  <c r="J43" i="10"/>
  <c r="I43" i="10"/>
  <c r="H43" i="10"/>
  <c r="G43" i="10"/>
  <c r="F43" i="10"/>
  <c r="E43" i="10"/>
  <c r="N41" i="10"/>
  <c r="M41" i="10"/>
  <c r="L41" i="10"/>
  <c r="K41" i="10"/>
  <c r="J41" i="10"/>
  <c r="I41" i="10"/>
  <c r="H41" i="10"/>
  <c r="G41" i="10"/>
  <c r="F41" i="10"/>
  <c r="E41" i="10"/>
  <c r="N39" i="10"/>
  <c r="M39" i="10"/>
  <c r="L39" i="10"/>
  <c r="K39" i="10"/>
  <c r="J39" i="10"/>
  <c r="I39" i="10"/>
  <c r="H39" i="10"/>
  <c r="G39" i="10"/>
  <c r="F39" i="10"/>
  <c r="E39" i="10"/>
  <c r="N37" i="10"/>
  <c r="M37" i="10"/>
  <c r="L37" i="10"/>
  <c r="K37" i="10"/>
  <c r="J37" i="10"/>
  <c r="I37" i="10"/>
  <c r="H37" i="10"/>
  <c r="G37" i="10"/>
  <c r="F37" i="10"/>
  <c r="E37" i="10"/>
  <c r="N35" i="10"/>
  <c r="M35" i="10"/>
  <c r="L35" i="10"/>
  <c r="K35" i="10"/>
  <c r="J35" i="10"/>
  <c r="I35" i="10"/>
  <c r="H35" i="10"/>
  <c r="G35" i="10"/>
  <c r="F35" i="10"/>
  <c r="E35" i="10"/>
  <c r="N32" i="10"/>
  <c r="M32" i="10"/>
  <c r="L32" i="10"/>
  <c r="K32" i="10"/>
  <c r="J32" i="10"/>
  <c r="I32" i="10"/>
  <c r="H32" i="10"/>
  <c r="G32" i="10"/>
  <c r="F32" i="10"/>
  <c r="E32" i="10"/>
  <c r="N28" i="10"/>
  <c r="M28" i="10"/>
  <c r="L28" i="10"/>
  <c r="K28" i="10"/>
  <c r="J28" i="10"/>
  <c r="I28" i="10"/>
  <c r="H28" i="10"/>
  <c r="G28" i="10"/>
  <c r="F28" i="10"/>
  <c r="E28" i="10"/>
  <c r="N26" i="10"/>
  <c r="M26" i="10"/>
  <c r="L26" i="10"/>
  <c r="K26" i="10"/>
  <c r="J26" i="10"/>
  <c r="I26" i="10"/>
  <c r="H26" i="10"/>
  <c r="G26" i="10"/>
  <c r="F26" i="10"/>
  <c r="E26" i="10"/>
  <c r="N24" i="10"/>
  <c r="M24" i="10"/>
  <c r="L24" i="10"/>
  <c r="K24" i="10"/>
  <c r="J24" i="10"/>
  <c r="I24" i="10"/>
  <c r="H24" i="10"/>
  <c r="G24" i="10"/>
  <c r="F24" i="10"/>
  <c r="E24" i="10"/>
  <c r="N22" i="10"/>
  <c r="M22" i="10"/>
  <c r="L22" i="10"/>
  <c r="K22" i="10"/>
  <c r="J22" i="10"/>
  <c r="I22" i="10"/>
  <c r="H22" i="10"/>
  <c r="G22" i="10"/>
  <c r="F22" i="10"/>
  <c r="E22" i="10"/>
  <c r="N19" i="10"/>
  <c r="M19" i="10"/>
  <c r="L19" i="10"/>
  <c r="K19" i="10"/>
  <c r="J19" i="10"/>
  <c r="I19" i="10"/>
  <c r="H19" i="10"/>
  <c r="G19" i="10"/>
  <c r="F19" i="10"/>
  <c r="E19" i="10"/>
  <c r="N17" i="10"/>
  <c r="M17" i="10"/>
  <c r="L17" i="10"/>
  <c r="K17" i="10"/>
  <c r="J17" i="10"/>
  <c r="I17" i="10"/>
  <c r="H17" i="10"/>
  <c r="G17" i="10"/>
  <c r="F17" i="10"/>
  <c r="E17" i="10"/>
  <c r="M53" i="10"/>
  <c r="K53" i="10"/>
  <c r="I53" i="10"/>
  <c r="G53" i="10"/>
  <c r="E53" i="10"/>
  <c r="M51" i="10"/>
  <c r="K51" i="10"/>
  <c r="I51" i="10"/>
  <c r="G51" i="10"/>
  <c r="E51" i="10"/>
  <c r="M49" i="10"/>
  <c r="K49" i="10"/>
  <c r="I49" i="10"/>
  <c r="G49" i="10"/>
  <c r="E49" i="10"/>
  <c r="M47" i="10"/>
  <c r="K47" i="10"/>
  <c r="I47" i="10"/>
  <c r="G47" i="10"/>
  <c r="E47" i="10"/>
  <c r="M45" i="10"/>
  <c r="K45" i="10"/>
  <c r="I45" i="10"/>
  <c r="G45" i="10"/>
  <c r="E45" i="10"/>
  <c r="M42" i="10"/>
  <c r="K42" i="10"/>
  <c r="I42" i="10"/>
  <c r="G42" i="10"/>
  <c r="E42" i="10"/>
  <c r="M40" i="10"/>
  <c r="K40" i="10"/>
  <c r="I40" i="10"/>
  <c r="G40" i="10"/>
  <c r="E40" i="10"/>
  <c r="M38" i="10"/>
  <c r="K38" i="10"/>
  <c r="I38" i="10"/>
  <c r="G38" i="10"/>
  <c r="E38" i="10"/>
  <c r="M36" i="10"/>
  <c r="K36" i="10"/>
  <c r="I36" i="10"/>
  <c r="G36" i="10"/>
  <c r="E36" i="10"/>
  <c r="M34" i="10"/>
  <c r="K34" i="10"/>
  <c r="I34" i="10"/>
  <c r="G34" i="10"/>
  <c r="E34" i="10"/>
  <c r="M31" i="10"/>
  <c r="K31" i="10"/>
  <c r="I31" i="10"/>
  <c r="G31" i="10"/>
  <c r="E31" i="10"/>
  <c r="M27" i="10"/>
  <c r="K27" i="10"/>
  <c r="I27" i="10"/>
  <c r="G27" i="10"/>
  <c r="E27" i="10"/>
  <c r="M25" i="10"/>
  <c r="K25" i="10"/>
  <c r="I25" i="10"/>
  <c r="G25" i="10"/>
  <c r="E25" i="10"/>
  <c r="M23" i="10"/>
  <c r="K23" i="10"/>
  <c r="I23" i="10"/>
  <c r="G23" i="10"/>
  <c r="E23" i="10"/>
  <c r="M21" i="10"/>
  <c r="K21" i="10"/>
  <c r="I21" i="10"/>
  <c r="G21" i="10"/>
  <c r="E21" i="10"/>
  <c r="M18" i="10"/>
  <c r="K18" i="10"/>
  <c r="I18" i="10"/>
  <c r="G18" i="10"/>
  <c r="E18" i="10"/>
  <c r="K16" i="10"/>
  <c r="I16" i="10"/>
  <c r="G16" i="10"/>
  <c r="E16" i="10"/>
  <c r="K14" i="10"/>
  <c r="P55" i="2"/>
  <c r="O55" i="2"/>
  <c r="N55" i="2"/>
  <c r="M55" i="2"/>
  <c r="J55" i="2"/>
  <c r="I55" i="2"/>
  <c r="F55" i="2"/>
  <c r="E55" i="2"/>
  <c r="P53" i="2"/>
  <c r="O53" i="2"/>
  <c r="N53" i="2"/>
  <c r="M53" i="2"/>
  <c r="J53" i="2"/>
  <c r="I53" i="2"/>
  <c r="F53" i="2"/>
  <c r="E53" i="2"/>
  <c r="P51" i="2"/>
  <c r="O51" i="2"/>
  <c r="N51" i="2"/>
  <c r="M51" i="2"/>
  <c r="J51" i="2"/>
  <c r="I51" i="2"/>
  <c r="F51" i="2"/>
  <c r="E51" i="2"/>
  <c r="P49" i="2"/>
  <c r="O49" i="2"/>
  <c r="N49" i="2"/>
  <c r="M49" i="2"/>
  <c r="J49" i="2"/>
  <c r="I49" i="2"/>
  <c r="F49" i="2"/>
  <c r="E49" i="2"/>
  <c r="P47" i="2"/>
  <c r="O47" i="2"/>
  <c r="N47" i="2"/>
  <c r="M47" i="2"/>
  <c r="J47" i="2"/>
  <c r="I47" i="2"/>
  <c r="F47" i="2"/>
  <c r="E47" i="2"/>
  <c r="P42" i="2"/>
  <c r="O42" i="2"/>
  <c r="N42" i="2"/>
  <c r="M42" i="2"/>
  <c r="J42" i="2"/>
  <c r="I42" i="2"/>
  <c r="F42" i="2"/>
  <c r="E42" i="2"/>
  <c r="P38" i="2"/>
  <c r="O38" i="2"/>
  <c r="N38" i="2"/>
  <c r="M38" i="2"/>
  <c r="J38" i="2"/>
  <c r="I38" i="2"/>
  <c r="F38" i="2"/>
  <c r="E38" i="2"/>
  <c r="P36" i="2"/>
  <c r="O36" i="2"/>
  <c r="N36" i="2"/>
  <c r="M36" i="2"/>
  <c r="J36" i="2"/>
  <c r="I36" i="2"/>
  <c r="F36" i="2"/>
  <c r="E36" i="2"/>
  <c r="P29" i="2"/>
  <c r="O29" i="2"/>
  <c r="N29" i="2"/>
  <c r="M29" i="2"/>
  <c r="J29" i="2"/>
  <c r="I29" i="2"/>
  <c r="F29" i="2"/>
  <c r="E29" i="2"/>
  <c r="P27" i="2"/>
  <c r="O27" i="2"/>
  <c r="N27" i="2"/>
  <c r="M27" i="2"/>
  <c r="J27" i="2"/>
  <c r="I27" i="2"/>
  <c r="F27" i="2"/>
  <c r="E27" i="2"/>
  <c r="P25" i="2"/>
  <c r="O25" i="2"/>
  <c r="N25" i="2"/>
  <c r="M25" i="2"/>
  <c r="J25" i="2"/>
  <c r="I25" i="2"/>
  <c r="F25" i="2"/>
  <c r="E25" i="2"/>
  <c r="P23" i="2"/>
  <c r="O23" i="2"/>
  <c r="N23" i="2"/>
  <c r="M23" i="2"/>
  <c r="J23" i="2"/>
  <c r="I23" i="2"/>
  <c r="F23" i="2"/>
  <c r="E23" i="2"/>
  <c r="P20" i="2"/>
  <c r="O20" i="2"/>
  <c r="N20" i="2"/>
  <c r="M20" i="2"/>
  <c r="J20" i="2"/>
  <c r="I20" i="2"/>
  <c r="F20" i="2"/>
  <c r="E20" i="2"/>
  <c r="P18" i="2"/>
  <c r="O18" i="2"/>
  <c r="N18" i="2"/>
  <c r="M18" i="2"/>
  <c r="O54" i="2"/>
  <c r="M54" i="2"/>
  <c r="O52" i="2"/>
  <c r="M52" i="2"/>
  <c r="O50" i="2"/>
  <c r="M50" i="2"/>
  <c r="O48" i="2"/>
  <c r="M48" i="2"/>
  <c r="O46" i="2"/>
  <c r="M46" i="2"/>
  <c r="O41" i="2"/>
  <c r="M41" i="2"/>
  <c r="O37" i="2"/>
  <c r="M37" i="2"/>
  <c r="O35" i="2"/>
  <c r="M35" i="2"/>
  <c r="O26" i="2"/>
  <c r="M26" i="2"/>
  <c r="O24" i="2"/>
  <c r="M24" i="2"/>
  <c r="O22" i="2"/>
  <c r="M22" i="2"/>
  <c r="O19" i="2"/>
  <c r="M19" i="2"/>
  <c r="M17" i="2"/>
  <c r="O17" i="2"/>
  <c r="J18" i="2"/>
  <c r="I18" i="2"/>
  <c r="F18" i="2"/>
  <c r="E18" i="2"/>
  <c r="K54" i="2"/>
  <c r="I54" i="2"/>
  <c r="G54" i="2"/>
  <c r="E54" i="2"/>
  <c r="K52" i="2"/>
  <c r="I52" i="2"/>
  <c r="G52" i="2"/>
  <c r="E52" i="2"/>
  <c r="K50" i="2"/>
  <c r="I50" i="2"/>
  <c r="G50" i="2"/>
  <c r="E50" i="2"/>
  <c r="K48" i="2"/>
  <c r="I48" i="2"/>
  <c r="G48" i="2"/>
  <c r="E48" i="2"/>
  <c r="K46" i="2"/>
  <c r="I46" i="2"/>
  <c r="G46" i="2"/>
  <c r="E46" i="2"/>
  <c r="K41" i="2"/>
  <c r="I41" i="2"/>
  <c r="G41" i="2"/>
  <c r="E41" i="2"/>
  <c r="K37" i="2"/>
  <c r="I37" i="2"/>
  <c r="G37" i="2"/>
  <c r="E37" i="2"/>
  <c r="K35" i="2"/>
  <c r="I35" i="2"/>
  <c r="G35" i="2"/>
  <c r="E35" i="2"/>
  <c r="K28" i="2"/>
  <c r="I28" i="2"/>
  <c r="G28" i="2"/>
  <c r="E28" i="2"/>
  <c r="K26" i="2"/>
  <c r="I26" i="2"/>
  <c r="G26" i="2"/>
  <c r="E26" i="2"/>
  <c r="K24" i="2"/>
  <c r="I24" i="2"/>
  <c r="G24" i="2"/>
  <c r="E24" i="2"/>
  <c r="K22" i="2"/>
  <c r="I22" i="2"/>
  <c r="G22" i="2"/>
  <c r="E22" i="2"/>
  <c r="K19" i="2"/>
  <c r="I19" i="2"/>
  <c r="G19" i="2"/>
  <c r="E19" i="2"/>
  <c r="K17" i="2"/>
  <c r="I17" i="2"/>
  <c r="G17" i="2"/>
  <c r="E17" i="2"/>
  <c r="N54" i="9"/>
  <c r="M54" i="9"/>
  <c r="L54" i="9"/>
  <c r="K54" i="9"/>
  <c r="J54" i="9"/>
  <c r="I54" i="9"/>
  <c r="H54" i="9"/>
  <c r="G54" i="9"/>
  <c r="F54" i="9"/>
  <c r="E54" i="9"/>
  <c r="M53" i="9"/>
  <c r="K53" i="9"/>
  <c r="I53" i="9"/>
  <c r="G53" i="9"/>
  <c r="E53" i="9"/>
  <c r="N52" i="9"/>
  <c r="M52" i="9"/>
  <c r="L52" i="9"/>
  <c r="K52" i="9"/>
  <c r="J52" i="9"/>
  <c r="I52" i="9"/>
  <c r="H52" i="9"/>
  <c r="G52" i="9"/>
  <c r="F52" i="9"/>
  <c r="E52" i="9"/>
  <c r="M51" i="9"/>
  <c r="K51" i="9"/>
  <c r="I51" i="9"/>
  <c r="G51" i="9"/>
  <c r="E51" i="9"/>
  <c r="N50" i="9"/>
  <c r="M50" i="9"/>
  <c r="L50" i="9"/>
  <c r="K50" i="9"/>
  <c r="J50" i="9"/>
  <c r="I50" i="9"/>
  <c r="H50" i="9"/>
  <c r="G50" i="9"/>
  <c r="F50" i="9"/>
  <c r="E50" i="9"/>
  <c r="M49" i="9"/>
  <c r="K49" i="9"/>
  <c r="I49" i="9"/>
  <c r="G49" i="9"/>
  <c r="E49" i="9"/>
  <c r="N48" i="9"/>
  <c r="M48" i="9"/>
  <c r="L48" i="9"/>
  <c r="K48" i="9"/>
  <c r="J48" i="9"/>
  <c r="I48" i="9"/>
  <c r="H48" i="9"/>
  <c r="G48" i="9"/>
  <c r="F48" i="9"/>
  <c r="E48" i="9"/>
  <c r="M47" i="9"/>
  <c r="K47" i="9"/>
  <c r="I47" i="9"/>
  <c r="G47" i="9"/>
  <c r="E47" i="9"/>
  <c r="N46" i="9"/>
  <c r="M46" i="9"/>
  <c r="L46" i="9"/>
  <c r="K46" i="9"/>
  <c r="J46" i="9"/>
  <c r="I46" i="9"/>
  <c r="H46" i="9"/>
  <c r="G46" i="9"/>
  <c r="F46" i="9"/>
  <c r="E46" i="9"/>
  <c r="M45" i="9"/>
  <c r="K45" i="9"/>
  <c r="I45" i="9"/>
  <c r="G45" i="9"/>
  <c r="E45" i="9"/>
  <c r="N43" i="9"/>
  <c r="M43" i="9"/>
  <c r="L43" i="9"/>
  <c r="K43" i="9"/>
  <c r="J43" i="9"/>
  <c r="I43" i="9"/>
  <c r="H43" i="9"/>
  <c r="G43" i="9"/>
  <c r="F43" i="9"/>
  <c r="E43" i="9"/>
  <c r="M42" i="9"/>
  <c r="K42" i="9"/>
  <c r="I42" i="9"/>
  <c r="G42" i="9"/>
  <c r="E42" i="9"/>
  <c r="N41" i="9"/>
  <c r="M41" i="9"/>
  <c r="L41" i="9"/>
  <c r="K41" i="9"/>
  <c r="J41" i="9"/>
  <c r="I41" i="9"/>
  <c r="H41" i="9"/>
  <c r="G41" i="9"/>
  <c r="F41" i="9"/>
  <c r="E41" i="9"/>
  <c r="M40" i="9"/>
  <c r="K40" i="9"/>
  <c r="I40" i="9"/>
  <c r="G40" i="9"/>
  <c r="E40" i="9"/>
  <c r="N39" i="9"/>
  <c r="M39" i="9"/>
  <c r="L39" i="9"/>
  <c r="K39" i="9"/>
  <c r="J39" i="9"/>
  <c r="I39" i="9"/>
  <c r="H39" i="9"/>
  <c r="G39" i="9"/>
  <c r="F39" i="9"/>
  <c r="E39" i="9"/>
  <c r="M38" i="9"/>
  <c r="K38" i="9"/>
  <c r="I38" i="9"/>
  <c r="G38" i="9"/>
  <c r="E38" i="9"/>
  <c r="N37" i="9"/>
  <c r="M37" i="9"/>
  <c r="L37" i="9"/>
  <c r="K37" i="9"/>
  <c r="J37" i="9"/>
  <c r="I37" i="9"/>
  <c r="H37" i="9"/>
  <c r="G37" i="9"/>
  <c r="F37" i="9"/>
  <c r="E37" i="9"/>
  <c r="M36" i="9"/>
  <c r="K36" i="9"/>
  <c r="I36" i="9"/>
  <c r="G36" i="9"/>
  <c r="E36" i="9"/>
  <c r="N35" i="9"/>
  <c r="M35" i="9"/>
  <c r="L35" i="9"/>
  <c r="K35" i="9"/>
  <c r="J35" i="9"/>
  <c r="I35" i="9"/>
  <c r="H35" i="9"/>
  <c r="G35" i="9"/>
  <c r="F35" i="9"/>
  <c r="E35" i="9"/>
  <c r="M34" i="9"/>
  <c r="K34" i="9"/>
  <c r="I34" i="9"/>
  <c r="G34" i="9"/>
  <c r="E34" i="9"/>
  <c r="N32" i="9"/>
  <c r="M32" i="9"/>
  <c r="L32" i="9"/>
  <c r="K32" i="9"/>
  <c r="J32" i="9"/>
  <c r="I32" i="9"/>
  <c r="H32" i="9"/>
  <c r="G32" i="9"/>
  <c r="F32" i="9"/>
  <c r="E32" i="9"/>
  <c r="M31" i="9"/>
  <c r="K31" i="9"/>
  <c r="I31" i="9"/>
  <c r="G31" i="9"/>
  <c r="E31" i="9"/>
  <c r="N28" i="9"/>
  <c r="M28" i="9"/>
  <c r="L28" i="9"/>
  <c r="K28" i="9"/>
  <c r="J28" i="9"/>
  <c r="I28" i="9"/>
  <c r="H28" i="9"/>
  <c r="G28" i="9"/>
  <c r="F28" i="9"/>
  <c r="E28" i="9"/>
  <c r="M27" i="9"/>
  <c r="K27" i="9"/>
  <c r="I27" i="9"/>
  <c r="G27" i="9"/>
  <c r="E27" i="9"/>
  <c r="N26" i="9"/>
  <c r="M26" i="9"/>
  <c r="L26" i="9"/>
  <c r="K26" i="9"/>
  <c r="J26" i="9"/>
  <c r="I26" i="9"/>
  <c r="H26" i="9"/>
  <c r="G26" i="9"/>
  <c r="F26" i="9"/>
  <c r="E26" i="9"/>
  <c r="M25" i="9"/>
  <c r="K25" i="9"/>
  <c r="I25" i="9"/>
  <c r="G25" i="9"/>
  <c r="E25" i="9"/>
  <c r="N24" i="9"/>
  <c r="M24" i="9"/>
  <c r="L24" i="9"/>
  <c r="K24" i="9"/>
  <c r="J24" i="9"/>
  <c r="I24" i="9"/>
  <c r="H24" i="9"/>
  <c r="G24" i="9"/>
  <c r="F24" i="9"/>
  <c r="E24" i="9"/>
  <c r="M23" i="9"/>
  <c r="K23" i="9"/>
  <c r="I23" i="9"/>
  <c r="G23" i="9"/>
  <c r="E23" i="9"/>
  <c r="N22" i="9"/>
  <c r="M22" i="9"/>
  <c r="L22" i="9"/>
  <c r="K22" i="9"/>
  <c r="J22" i="9"/>
  <c r="I22" i="9"/>
  <c r="H22" i="9"/>
  <c r="G22" i="9"/>
  <c r="F22" i="9"/>
  <c r="E22" i="9"/>
  <c r="M21" i="9"/>
  <c r="K21" i="9"/>
  <c r="I21" i="9"/>
  <c r="G21" i="9"/>
  <c r="E21" i="9"/>
  <c r="N19" i="9"/>
  <c r="M19" i="9"/>
  <c r="L19" i="9"/>
  <c r="K19" i="9"/>
  <c r="J19" i="9"/>
  <c r="I19" i="9"/>
  <c r="H19" i="9"/>
  <c r="G19" i="9"/>
  <c r="F19" i="9"/>
  <c r="E19" i="9"/>
  <c r="M18" i="9"/>
  <c r="K18" i="9"/>
  <c r="I18" i="9"/>
  <c r="G18" i="9"/>
  <c r="E18" i="9"/>
  <c r="E17" i="9"/>
  <c r="F17" i="9"/>
  <c r="G17" i="9"/>
  <c r="H17" i="9"/>
  <c r="I17" i="9"/>
  <c r="J17" i="9"/>
  <c r="K17" i="9"/>
  <c r="L17" i="9"/>
  <c r="M17" i="9"/>
  <c r="M16" i="9"/>
  <c r="K16" i="9"/>
  <c r="I16" i="9"/>
  <c r="G16" i="9"/>
  <c r="E16" i="9"/>
  <c r="L53" i="9" l="1"/>
  <c r="H51" i="9"/>
  <c r="L49" i="9"/>
  <c r="H47" i="9"/>
  <c r="L45" i="9"/>
  <c r="H42" i="9"/>
  <c r="L40" i="9"/>
  <c r="H38" i="9"/>
  <c r="L36" i="9"/>
  <c r="H34" i="9"/>
  <c r="L31" i="9"/>
  <c r="H27" i="9"/>
  <c r="L25" i="9"/>
  <c r="H23" i="9"/>
  <c r="L21" i="9"/>
  <c r="H18" i="9"/>
  <c r="J53" i="9"/>
  <c r="N51" i="9"/>
  <c r="F51" i="9"/>
  <c r="J49" i="9"/>
  <c r="N47" i="9"/>
  <c r="F47" i="9"/>
  <c r="J45" i="9"/>
  <c r="N42" i="9"/>
  <c r="F42" i="9"/>
  <c r="J40" i="9"/>
  <c r="N38" i="9"/>
  <c r="F38" i="9"/>
  <c r="J36" i="9"/>
  <c r="N34" i="9"/>
  <c r="F34" i="9"/>
  <c r="J31" i="9"/>
  <c r="N27" i="9"/>
  <c r="F27" i="9"/>
  <c r="J25" i="9"/>
  <c r="N23" i="9"/>
  <c r="F23" i="9"/>
  <c r="J21" i="9"/>
  <c r="N18" i="9"/>
  <c r="F18" i="9"/>
  <c r="H53" i="9"/>
  <c r="L51" i="9"/>
  <c r="H49" i="9"/>
  <c r="L47" i="9"/>
  <c r="H45" i="9"/>
  <c r="L42" i="9"/>
  <c r="H40" i="9"/>
  <c r="L38" i="9"/>
  <c r="H36" i="9"/>
  <c r="L34" i="9"/>
  <c r="H31" i="9"/>
  <c r="L27" i="9"/>
  <c r="H25" i="9"/>
  <c r="L23" i="9"/>
  <c r="H21" i="9"/>
  <c r="L18" i="9"/>
  <c r="N53" i="9"/>
  <c r="F53" i="9"/>
  <c r="J51" i="9"/>
  <c r="N49" i="9"/>
  <c r="F49" i="9"/>
  <c r="J47" i="9"/>
  <c r="N45" i="9"/>
  <c r="F45" i="9"/>
  <c r="J42" i="9"/>
  <c r="N40" i="9"/>
  <c r="F40" i="9"/>
  <c r="J38" i="9"/>
  <c r="N36" i="9"/>
  <c r="F36" i="9"/>
  <c r="J34" i="9"/>
  <c r="N31" i="9"/>
  <c r="F31" i="9"/>
  <c r="J27" i="9"/>
  <c r="N25" i="9"/>
  <c r="F25" i="9"/>
  <c r="J23" i="9"/>
  <c r="N21" i="9"/>
  <c r="F21" i="9"/>
  <c r="J18" i="9"/>
  <c r="N16" i="9"/>
  <c r="L16" i="9"/>
  <c r="F16" i="9"/>
  <c r="H16" i="9"/>
  <c r="J16" i="9"/>
  <c r="O15" i="2" l="1"/>
  <c r="M15" i="2"/>
  <c r="M14" i="10" l="1"/>
  <c r="C43" i="2" l="1"/>
  <c r="C39" i="2"/>
  <c r="C32" i="2"/>
  <c r="C30" i="2"/>
  <c r="H40" i="2" l="1"/>
  <c r="G40" i="2"/>
  <c r="H31" i="2"/>
  <c r="G31" i="2"/>
  <c r="L33" i="2"/>
  <c r="K33" i="2"/>
  <c r="L31" i="2"/>
  <c r="K31" i="2"/>
  <c r="L44" i="2"/>
  <c r="K44" i="2"/>
  <c r="L40" i="2"/>
  <c r="K40" i="2"/>
  <c r="O32" i="2"/>
  <c r="M32" i="2"/>
  <c r="P33" i="2"/>
  <c r="O33" i="2"/>
  <c r="O30" i="2"/>
  <c r="M30" i="2"/>
  <c r="P31" i="2"/>
  <c r="O31" i="2"/>
  <c r="O43" i="2"/>
  <c r="P44" i="2"/>
  <c r="O44" i="2"/>
  <c r="P40" i="2"/>
  <c r="O40" i="2"/>
  <c r="O39" i="2"/>
  <c r="H33" i="2"/>
  <c r="G33" i="2"/>
  <c r="N33" i="2"/>
  <c r="F33" i="2"/>
  <c r="M33" i="2"/>
  <c r="E33" i="2"/>
  <c r="J33" i="2"/>
  <c r="I33" i="2"/>
  <c r="M40" i="2"/>
  <c r="J40" i="2"/>
  <c r="M39" i="2"/>
  <c r="I40" i="2"/>
  <c r="E40" i="2"/>
  <c r="N40" i="2"/>
  <c r="F40" i="2"/>
  <c r="M44" i="2"/>
  <c r="E44" i="2"/>
  <c r="J44" i="2"/>
  <c r="I44" i="2"/>
  <c r="M43" i="2"/>
  <c r="H44" i="2"/>
  <c r="G44" i="2"/>
  <c r="N44" i="2"/>
  <c r="F44" i="2"/>
  <c r="J31" i="2"/>
  <c r="I31" i="2"/>
  <c r="N31" i="2"/>
  <c r="F31" i="2"/>
  <c r="M31" i="2"/>
  <c r="E31" i="2"/>
  <c r="K32" i="2"/>
  <c r="I32" i="2"/>
  <c r="G32" i="2"/>
  <c r="E32" i="2"/>
  <c r="K39" i="2"/>
  <c r="I39" i="2"/>
  <c r="G39" i="2"/>
  <c r="E39" i="2"/>
  <c r="K30" i="2"/>
  <c r="I30" i="2"/>
  <c r="G30" i="2"/>
  <c r="E30" i="2"/>
  <c r="K43" i="2"/>
  <c r="I43" i="2"/>
  <c r="E43" i="2"/>
  <c r="G43" i="2"/>
  <c r="N17" i="9" l="1"/>
</calcChain>
</file>

<file path=xl/sharedStrings.xml><?xml version="1.0" encoding="utf-8"?>
<sst xmlns="http://schemas.openxmlformats.org/spreadsheetml/2006/main" count="1267" uniqueCount="239">
  <si>
    <t>TCST-NCRAS Partnership</t>
  </si>
  <si>
    <t xml:space="preserve">Inequalities Toolkit for London </t>
  </si>
  <si>
    <t>Data</t>
  </si>
  <si>
    <t>Route to Diagnosis</t>
  </si>
  <si>
    <t>Stage at Diagnosis</t>
  </si>
  <si>
    <t>Inclusion and Methods</t>
  </si>
  <si>
    <t>Sex</t>
  </si>
  <si>
    <t>Female</t>
  </si>
  <si>
    <t>Male</t>
  </si>
  <si>
    <t>Emergency</t>
  </si>
  <si>
    <t>Two week wait</t>
  </si>
  <si>
    <t>Screening</t>
  </si>
  <si>
    <t>Age</t>
  </si>
  <si>
    <t>0-44</t>
  </si>
  <si>
    <t>45-54</t>
  </si>
  <si>
    <t>55-64</t>
  </si>
  <si>
    <t>65-74</t>
  </si>
  <si>
    <t>85+</t>
  </si>
  <si>
    <t>Ethnicity</t>
  </si>
  <si>
    <t>White</t>
  </si>
  <si>
    <t>Black</t>
  </si>
  <si>
    <t>Asian</t>
  </si>
  <si>
    <t>Mixed/Other</t>
  </si>
  <si>
    <t>Unknown</t>
  </si>
  <si>
    <t>Deprivation</t>
  </si>
  <si>
    <t>1 - least deprived</t>
  </si>
  <si>
    <t>5 - most deprived</t>
  </si>
  <si>
    <t>demographic</t>
  </si>
  <si>
    <t>North Central London</t>
  </si>
  <si>
    <t>75-84</t>
  </si>
  <si>
    <t>North East London</t>
  </si>
  <si>
    <t>North West London</t>
  </si>
  <si>
    <t>South East London</t>
  </si>
  <si>
    <t>South West London</t>
  </si>
  <si>
    <t>STP</t>
  </si>
  <si>
    <t>Select STP/CCG:</t>
  </si>
  <si>
    <t>Stage at diagnosis for Cancers diagnosed 2012-2017 in London and West Essex</t>
  </si>
  <si>
    <t>32-52</t>
  </si>
  <si>
    <t>53-62</t>
  </si>
  <si>
    <t>geography</t>
  </si>
  <si>
    <t>London</t>
  </si>
  <si>
    <t>NHS West Essex CCG</t>
  </si>
  <si>
    <t>Unstaged/ unknown</t>
  </si>
  <si>
    <t>75+</t>
  </si>
  <si>
    <t>Mixed/Other/Unknown</t>
  </si>
  <si>
    <t>Data in support of the Inequalities Toolkit for London</t>
  </si>
  <si>
    <t>Stage at diagnosis</t>
  </si>
  <si>
    <t>Time from referral to treatment, for those on a 62 day pathway</t>
  </si>
  <si>
    <t>Time from referral to treatment for Cancers diagnosed 2014-2017 on a 62 day pathway, London and West Essex</t>
  </si>
  <si>
    <t>%
(95% CI)</t>
  </si>
  <si>
    <t>Rates of cancer treatment</t>
  </si>
  <si>
    <t>1)</t>
  </si>
  <si>
    <t>2)</t>
  </si>
  <si>
    <t>3)</t>
  </si>
  <si>
    <t xml:space="preserve">Additionally, unadjusted rates of cancer treatment with radiotherapy, chemotherapy and surgery were calculated for STPs in London to assess variation by STP of residence. </t>
  </si>
  <si>
    <t>Tumourgroup1</t>
  </si>
  <si>
    <t>Tumourgroup2</t>
  </si>
  <si>
    <t>NSCLC</t>
  </si>
  <si>
    <t>Bladder</t>
  </si>
  <si>
    <t>Brain</t>
  </si>
  <si>
    <t>Breast</t>
  </si>
  <si>
    <t>Cervical</t>
  </si>
  <si>
    <t>Colorectal</t>
  </si>
  <si>
    <t>Kidney</t>
  </si>
  <si>
    <t>Larynx</t>
  </si>
  <si>
    <t>Liver</t>
  </si>
  <si>
    <t>Oesophagus</t>
  </si>
  <si>
    <t>Oral Cavity</t>
  </si>
  <si>
    <t>Oropharynx</t>
  </si>
  <si>
    <t>Other</t>
  </si>
  <si>
    <t>Other Head &amp; Neck</t>
  </si>
  <si>
    <t>Ovary</t>
  </si>
  <si>
    <t>Pancreas</t>
  </si>
  <si>
    <t>Prostate</t>
  </si>
  <si>
    <t>Stomach</t>
  </si>
  <si>
    <t>Uterine</t>
  </si>
  <si>
    <t>Hypopharynx</t>
  </si>
  <si>
    <t>stp18nm</t>
  </si>
  <si>
    <t>Site</t>
  </si>
  <si>
    <t>4a)</t>
  </si>
  <si>
    <t>4b)</t>
  </si>
  <si>
    <t>Rates of cancer treatment by stage</t>
  </si>
  <si>
    <t>Select Tumour Group:</t>
  </si>
  <si>
    <t>Treatment Modality</t>
  </si>
  <si>
    <t>Radiotherapy</t>
  </si>
  <si>
    <t>Chemotherapy</t>
  </si>
  <si>
    <t>Surgery</t>
  </si>
  <si>
    <t>Treatment Modality: Early Stage</t>
  </si>
  <si>
    <t>Treatment Modality: Late Stage</t>
  </si>
  <si>
    <t>Treatment Modality: Stage Unknown</t>
  </si>
  <si>
    <t>In order to assist with identifying areas of potential inequality in their locality, each STP was provided with its own data pack containing highlights of the analyses undertaken. This workbook provides the full set of analysis results as a further resource.</t>
  </si>
  <si>
    <t>- All malignant tumours (C00-C97 excl C44) diagnosed 2013-2016 in each of the 5 STPs in London were included.</t>
  </si>
  <si>
    <t>- Unadjusted proportions of patients receiving cancer treatment by modality are provided. PLEASE NOTE: There are a number of reasons why unadjusted treatment rates may vary by STP, such as differences in case-mix or in the amount of missing data</t>
  </si>
  <si>
    <t>Tumour group definitions</t>
  </si>
  <si>
    <t>Tumour group</t>
  </si>
  <si>
    <t>ICD10 codes</t>
  </si>
  <si>
    <t>C67</t>
  </si>
  <si>
    <t>C50</t>
  </si>
  <si>
    <t>C53</t>
  </si>
  <si>
    <t>C12, C13</t>
  </si>
  <si>
    <t>C02-C04, C06</t>
  </si>
  <si>
    <t>C01, C09, C10</t>
  </si>
  <si>
    <t>C05, C11, C14, C30, C31</t>
  </si>
  <si>
    <t>C64-66, C68</t>
  </si>
  <si>
    <t>C22</t>
  </si>
  <si>
    <t>C33-34 with ICDO2 morphology not in list 8041, 8042, 8043, 8044, 8045</t>
  </si>
  <si>
    <t>C15</t>
  </si>
  <si>
    <t>C25</t>
  </si>
  <si>
    <t>C61</t>
  </si>
  <si>
    <t>C16</t>
  </si>
  <si>
    <t>C54-55</t>
  </si>
  <si>
    <t>C56-C57, C48 (excluding ICD-O-2 8693, 8800- 8806, 8963, 8990, 8991, 9040- 9044, 8810, 8811-8921, 9120- 9373, 9490, 9500, 9530-9582)</t>
  </si>
  <si>
    <t>C00, C07, C08, C17, C21, C23-C24,C26,C33-C34 (with ICD-O-2
morphology in list 8041, 8042,8043, 8044, 8045), C37-C49, non-ovarian C48, C51, C52, C58, C60, C62, C63, C69- C97</t>
  </si>
  <si>
    <t xml:space="preserve">http://ncin.org.uk/view?rid=3989   </t>
  </si>
  <si>
    <t>- Treatment with radiotherapy, chemotherapy or surgery was defined according to the methodology outlined in 'Linking treatment tables – chemotherapy,
tumour resections and radiotherapy. CAS SOP #4.5'</t>
  </si>
  <si>
    <t>- All malignant tumours (C00-C97 excl C44) diagnosed 2013-2016 in each of the 5 STPs in London were initially included.</t>
  </si>
  <si>
    <t>Proportion of Tumours Treated by Modality and Stage at Diagnosis for STPs in London, 2013-2016</t>
  </si>
  <si>
    <t>Proportion of Tumours Treated by Modality for STPs in London, 2013-2016</t>
  </si>
  <si>
    <t xml:space="preserve">http://ncin.org.uk/view?rid=3989 </t>
  </si>
  <si>
    <t>Results provided in this workbook are unadjusted proportions and 95% Confidence Intervals for each metric.</t>
  </si>
  <si>
    <r>
      <rPr>
        <b/>
        <i/>
        <sz val="11"/>
        <rFont val="Arial Nova Light"/>
        <family val="2"/>
      </rPr>
      <t>Contact:</t>
    </r>
    <r>
      <rPr>
        <b/>
        <i/>
        <sz val="11"/>
        <color theme="8" tint="-0.249977111117893"/>
        <rFont val="Arial Nova Light"/>
        <family val="2"/>
      </rPr>
      <t xml:space="preserve"> </t>
    </r>
    <r>
      <rPr>
        <sz val="11"/>
        <color theme="8" tint="-0.249977111117893"/>
        <rFont val="Arial Nova Light"/>
        <family val="2"/>
      </rPr>
      <t xml:space="preserve">sophie.jose@phe.gov.uk </t>
    </r>
  </si>
  <si>
    <t>- Malignant tumours (C00-C97 excl C44) diagnosed 2014-2017 in the linked Cancer Registration - Cancer Waiting Times (CWT) Dataset were included, provided they were on a 62 day pathway</t>
  </si>
  <si>
    <t>- The number of days from referral/consultant upgrade to treatment in the CWT Dataset were used, with adjustments applied in line with CWT guidance</t>
  </si>
  <si>
    <t>Routes to diagnosis for Cancers diagnosed 2012-2016 in London and West Essex</t>
  </si>
  <si>
    <t xml:space="preserve">http://ncin.org.uk/view?rid=3864 </t>
  </si>
  <si>
    <t>- All malignant tumours (C00-C97 excl C44) diagnosed 2012-2017 in any of the 5 London STPs or West Essex CCG were included</t>
  </si>
  <si>
    <t>- Stage at diagnosis is predominantly based on TNM staging, except for Ovarian and Uterine tumours which use FIGO stage suplemented with TNM stage if FIGO stage is missing. Breast tumours with Paget's disease are excluded in line with national publications:</t>
  </si>
  <si>
    <t>- All malignant tumours (C00-C97 excl C44) diagnosed 2012-2016 in any of the 5 London STPs or West Essex CCG were included</t>
  </si>
  <si>
    <t>Sex (male/female)</t>
  </si>
  <si>
    <t>IMD Deprivation Quintile (1=Least Deprived, 5=Most Deprived)</t>
  </si>
  <si>
    <r>
      <t xml:space="preserve">Acknowledgement: </t>
    </r>
    <r>
      <rPr>
        <sz val="11"/>
        <color theme="1"/>
        <rFont val="Arial Nova Light"/>
        <family val="2"/>
      </rPr>
      <t>Data for this project is based on patient-level information collected by the NHS, as part of the care and support of cancer patients. The data is collated, maintained and quality assured by the National Cancer Registration and Analysis Service, which is part of Public Health England (PHE).</t>
    </r>
  </si>
  <si>
    <t>Data were obtained from the Cancer Analysis System (CAS) maintained by the National Cancer Registration and Analysis Service at Public Health England.</t>
  </si>
  <si>
    <t>- In line with the above SOP, rates of surgery are not defined for the group of 'Other' malignant tumours.</t>
  </si>
  <si>
    <t>support_for_sorting</t>
  </si>
  <si>
    <t>Support for sorting</t>
  </si>
  <si>
    <t>GP Referral</t>
  </si>
  <si>
    <t>0-31</t>
  </si>
  <si>
    <t>Number of Days from referral/upgrade to treatment</t>
  </si>
  <si>
    <t>p_Emergency</t>
  </si>
  <si>
    <t>lci_Emergency</t>
  </si>
  <si>
    <t>uci_Emergency</t>
  </si>
  <si>
    <t>p_GP</t>
  </si>
  <si>
    <t>lci_GP</t>
  </si>
  <si>
    <t>uci_GP</t>
  </si>
  <si>
    <t>p_Oth_outpt</t>
  </si>
  <si>
    <t>lci_Oth_outpt</t>
  </si>
  <si>
    <t>uci_Oth_outpt</t>
  </si>
  <si>
    <t>p_Oth_unk</t>
  </si>
  <si>
    <t>lci_Oth_unk</t>
  </si>
  <si>
    <t>uci_Oth_unk</t>
  </si>
  <si>
    <t>p_Screening</t>
  </si>
  <si>
    <t>lci_Screening</t>
  </si>
  <si>
    <t>uci_Screening</t>
  </si>
  <si>
    <t>p_TWW</t>
  </si>
  <si>
    <t>lci_TWW</t>
  </si>
  <si>
    <t>uci_TWW</t>
  </si>
  <si>
    <t>p_Stage1</t>
  </si>
  <si>
    <t>lci_Stage1</t>
  </si>
  <si>
    <t>uci_Stage1</t>
  </si>
  <si>
    <t>p_Stage2</t>
  </si>
  <si>
    <t>lci_Stage2</t>
  </si>
  <si>
    <t>uci_Stage2</t>
  </si>
  <si>
    <t>p_Stage3</t>
  </si>
  <si>
    <t>lci_Stage3</t>
  </si>
  <si>
    <t>uci_Stage3</t>
  </si>
  <si>
    <t>p_Stage4</t>
  </si>
  <si>
    <t>lci_Stage4</t>
  </si>
  <si>
    <t>uci_Stage4</t>
  </si>
  <si>
    <t>p_StageX</t>
  </si>
  <si>
    <t>lci_StageX</t>
  </si>
  <si>
    <t>uci_StageX</t>
  </si>
  <si>
    <t>p_32-52dys</t>
  </si>
  <si>
    <t>lci_32-52dys</t>
  </si>
  <si>
    <t>uci_32-52dys</t>
  </si>
  <si>
    <t>p_53-62dys</t>
  </si>
  <si>
    <t>lci_53-62dys</t>
  </si>
  <si>
    <t>uci_53-62dys</t>
  </si>
  <si>
    <t>p_63-99/63+dys</t>
  </si>
  <si>
    <t>lci_63-99/63+dys</t>
  </si>
  <si>
    <t>uci_63-99/63+dys</t>
  </si>
  <si>
    <t>p_100+dys</t>
  </si>
  <si>
    <t>lci_100+dys</t>
  </si>
  <si>
    <t>uci_100+dys</t>
  </si>
  <si>
    <t>p_0-31dys</t>
  </si>
  <si>
    <t>lci_0-31dys</t>
  </si>
  <si>
    <t>uci_0-31dys</t>
  </si>
  <si>
    <t>rt_p_all</t>
  </si>
  <si>
    <t>rt_p_Early_Stage</t>
  </si>
  <si>
    <t>rt_p_Late_Stage</t>
  </si>
  <si>
    <t>rt_p_Unknown</t>
  </si>
  <si>
    <t>ct_p_all</t>
  </si>
  <si>
    <t>ct_p_Early_Stage</t>
  </si>
  <si>
    <t>ct_p_Late_Stage</t>
  </si>
  <si>
    <t>ct_p_Unknown</t>
  </si>
  <si>
    <t>sg_p_all</t>
  </si>
  <si>
    <t>sg_p_Early_Stage</t>
  </si>
  <si>
    <t>sg_p_Late_Stage</t>
  </si>
  <si>
    <t>sg_p_Unknown</t>
  </si>
  <si>
    <t>rt_lci_all</t>
  </si>
  <si>
    <t>ct_lci_all</t>
  </si>
  <si>
    <t>sg_lci_all</t>
  </si>
  <si>
    <t>rt_lci_Early_Stage</t>
  </si>
  <si>
    <t>ct_lci_Early_Stage</t>
  </si>
  <si>
    <t>sg_lci_Early_Stage</t>
  </si>
  <si>
    <t>rt_lci_Late_Stage</t>
  </si>
  <si>
    <t>ct_lci_Late_Stage</t>
  </si>
  <si>
    <t>sg_lci_Late_Stage</t>
  </si>
  <si>
    <t>rt_lci_Unknown</t>
  </si>
  <si>
    <t>ct_lci_Unknown</t>
  </si>
  <si>
    <t>sg_lci_Unknown</t>
  </si>
  <si>
    <t>rt_uci_all</t>
  </si>
  <si>
    <t>ct_uci_all</t>
  </si>
  <si>
    <t>sg_uci_all</t>
  </si>
  <si>
    <t>rt_uci_Early_Stage</t>
  </si>
  <si>
    <t>ct_uci_Early_Stage</t>
  </si>
  <si>
    <t>sg_uci_Early_Stage</t>
  </si>
  <si>
    <t>rt_uci_Late_Stage</t>
  </si>
  <si>
    <t>ct_uci_Late_Stage</t>
  </si>
  <si>
    <t>sg_uci_Late_Stage</t>
  </si>
  <si>
    <t>rt_uci_Unknown</t>
  </si>
  <si>
    <t>ct_uci_Unknown</t>
  </si>
  <si>
    <t>sg_uci_Unknown</t>
  </si>
  <si>
    <r>
      <rPr>
        <sz val="11"/>
        <color theme="1"/>
        <rFont val="Arial Nova Light"/>
        <family val="2"/>
      </rPr>
      <t xml:space="preserve">For more information on the London Inequalities toolkit, please contact </t>
    </r>
    <r>
      <rPr>
        <u/>
        <sz val="11"/>
        <color theme="10"/>
        <rFont val="Arial Nova Light"/>
        <family val="2"/>
      </rPr>
      <t>England.TCSTLondon@nhs.net</t>
    </r>
  </si>
  <si>
    <t>http://ncin.org.uk/publications/routes_to_diagnosis</t>
  </si>
  <si>
    <t>Age at diagnosis (0-44, 45-54, 55-64, 65-74, 75-84 [75+], 85 [75+])</t>
  </si>
  <si>
    <t>Ethnicity (Asian, Black, Mixed/Other [Mixed/Other/Unknown], White, Unknown[Mixed/Other/Unknown] )</t>
  </si>
  <si>
    <t>The annual snapshot including persons diagnosed with cancer up to the end of 2017 was used for deriving the underlying cohort. Specific inclusion criteria and methodology for each analysis are outlined on the respective data tabs.</t>
  </si>
  <si>
    <t xml:space="preserve">- Methods for defining route to diagnosis follow that of previous publications, accessed here : </t>
  </si>
  <si>
    <t>- PLEASE NOTE: Unadjusted proportions may differ due to other factors not presented here e.g. differences in the distribution of tumour sites</t>
  </si>
  <si>
    <t>C32</t>
  </si>
  <si>
    <t>C18-C20</t>
  </si>
  <si>
    <t>C70-C72, C75.1-C75.3</t>
  </si>
  <si>
    <t xml:space="preserve">- Stage at diagnosis was defined as Early (Stages 1&amp;2), Late (Stages 3&amp;4) or unknown based on earlier staging definitions  </t>
  </si>
  <si>
    <r>
      <rPr>
        <sz val="12"/>
        <rFont val="Arial Nova Light"/>
        <family val="2"/>
      </rPr>
      <t>- Tumour sites provided here are those listed in</t>
    </r>
    <r>
      <rPr>
        <u/>
        <sz val="12"/>
        <color theme="10"/>
        <rFont val="Arial Nova Light"/>
        <family val="2"/>
      </rPr>
      <t xml:space="preserve"> section 4a. </t>
    </r>
    <r>
      <rPr>
        <sz val="12"/>
        <rFont val="Arial Nova Light"/>
        <family val="2"/>
      </rPr>
      <t>of this workbook, where the number of patients treated was &gt;5 for all modalities in each stage group.</t>
    </r>
  </si>
  <si>
    <t xml:space="preserve">The Transforming Cancer Services Team for London (TCST) have undertaken an assessment of the evidence base around inequalities in cancer care and outcomes across London. This spans the whole cancer pathway from prevention, to diagnosis, treatment, cancer outcomes and life with and beyond cancer. The toolkit covers five Sustainability and Transformation Partnerships (STPs) in London plus West Essex CCG. </t>
  </si>
  <si>
    <t>As part of the development of an inequalities toolkit, the TCST-National Cancer Registration and Analysis Service (NCRAS) Partnership undertook a series of analyses to assess demographic variation against the following cancer metrics within each STP in London and West Essex CCG:</t>
  </si>
  <si>
    <t>The demographic factors against which each metric has been measured are shown below. Alternate groupings were used when necessary to avoid potential disclosure due to small counts, and are indicated inside [ ]:</t>
  </si>
  <si>
    <r>
      <t>- The 'Other/unknown'</t>
    </r>
    <r>
      <rPr>
        <b/>
        <sz val="12"/>
        <color theme="1"/>
        <rFont val="Arial Nova Light"/>
        <family val="2"/>
      </rPr>
      <t xml:space="preserve"> </t>
    </r>
    <r>
      <rPr>
        <sz val="12"/>
        <color theme="1"/>
        <rFont val="Arial Nova Light"/>
        <family val="2"/>
      </rPr>
      <t>route combines 'Inpatient Elective', 'Death Certificate Only' and unknown route to diagnosis for STPs and London. Due to small counts, this group additionally includes the 'Other Outpatient' route for West Essex CCG</t>
    </r>
  </si>
  <si>
    <t>- Treatment with radiotherapy, chemotherapy or surgery was defined according to the methodology outlined in 'Linking treatment tables – chemotherapy,
tumour resections and radiotherapy CAS SOP #4.5'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</si>
</sst>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Arial Nova Light"/>
      <family val="2"/>
    </font>
    <font>
      <b/>
      <sz val="20"/>
      <color theme="4" tint="-0.249977111117893"/>
      <name val="Arial Nova Light"/>
      <family val="2"/>
    </font>
    <font>
      <b/>
      <sz val="11"/>
      <color theme="4" tint="-0.249977111117893"/>
      <name val="Arial Nova Light"/>
      <family val="2"/>
    </font>
    <font>
      <b/>
      <sz val="18"/>
      <color theme="4" tint="-0.249977111117893"/>
      <name val="Arial Nova Light"/>
      <family val="2"/>
    </font>
    <font>
      <sz val="12"/>
      <color theme="1"/>
      <name val="Arial Nova Light"/>
      <family val="2"/>
    </font>
    <font>
      <sz val="14"/>
      <color theme="1"/>
      <name val="Arial Nova Light"/>
      <family val="2"/>
    </font>
    <font>
      <b/>
      <sz val="14"/>
      <color theme="1"/>
      <name val="Arial Nova Light"/>
      <family val="2"/>
    </font>
    <font>
      <sz val="16"/>
      <color theme="1"/>
      <name val="Arial Nova Light"/>
      <family val="2"/>
    </font>
    <font>
      <u/>
      <sz val="11"/>
      <color theme="10"/>
      <name val="Calibri"/>
      <family val="2"/>
      <scheme val="minor"/>
    </font>
    <font>
      <u/>
      <sz val="11"/>
      <color theme="10"/>
      <name val="Arial Nova Light"/>
      <family val="2"/>
    </font>
    <font>
      <sz val="11"/>
      <color theme="8" tint="-0.249977111117893"/>
      <name val="Arial Nova Light"/>
      <family val="2"/>
    </font>
    <font>
      <sz val="11"/>
      <name val="Arial Nova Light"/>
      <family val="2"/>
    </font>
    <font>
      <b/>
      <sz val="11"/>
      <color theme="1"/>
      <name val="Arial Nova Light"/>
      <family val="2"/>
    </font>
    <font>
      <sz val="11"/>
      <name val="Calibri"/>
      <family val="2"/>
      <scheme val="minor"/>
    </font>
    <font>
      <b/>
      <sz val="12"/>
      <color theme="1"/>
      <name val="Arial Nova Light"/>
      <family val="2"/>
    </font>
    <font>
      <b/>
      <i/>
      <sz val="11"/>
      <color theme="1"/>
      <name val="Arial Nova Light"/>
      <family val="2"/>
    </font>
    <font>
      <b/>
      <i/>
      <sz val="11"/>
      <name val="Arial Nova Light"/>
      <family val="2"/>
    </font>
    <font>
      <b/>
      <i/>
      <sz val="11"/>
      <color theme="8" tint="-0.249977111117893"/>
      <name val="Arial Nova Light"/>
      <family val="2"/>
    </font>
    <font>
      <i/>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Nova Light"/>
      <family val="2"/>
    </font>
    <font>
      <sz val="14"/>
      <name val="Arial Nova Light"/>
      <family val="2"/>
    </font>
    <font>
      <sz val="14"/>
      <color theme="1" tint="0.249977111117893"/>
      <name val="Arial Nova Light"/>
      <family val="2"/>
    </font>
    <font>
      <u/>
      <sz val="12"/>
      <color theme="10"/>
      <name val="Arial Nova Light"/>
      <family val="2"/>
    </font>
  </fonts>
  <fills count="5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1F7ED"/>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884E80"/>
        <bgColor indexed="64"/>
      </patternFill>
    </fill>
    <fill>
      <patternFill patternType="solid">
        <fgColor rgb="FFE3CFE0"/>
        <bgColor indexed="64"/>
      </patternFill>
    </fill>
    <fill>
      <patternFill patternType="solid">
        <fgColor rgb="FF4F93D1"/>
        <bgColor indexed="64"/>
      </patternFill>
    </fill>
    <fill>
      <patternFill patternType="solid">
        <fgColor theme="0" tint="-0.249977111117893"/>
        <bgColor indexed="64"/>
      </patternFill>
    </fill>
    <fill>
      <patternFill patternType="solid">
        <fgColor rgb="FF61953D"/>
        <bgColor indexed="64"/>
      </patternFill>
    </fill>
    <fill>
      <patternFill patternType="solid">
        <fgColor rgb="FFE0EDF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s>
  <borders count="67">
    <border>
      <left/>
      <right/>
      <top/>
      <bottom/>
      <diagonal/>
    </border>
    <border>
      <left/>
      <right/>
      <top/>
      <bottom style="dotted">
        <color theme="0" tint="-0.34998626667073579"/>
      </bottom>
      <diagonal/>
    </border>
    <border>
      <left/>
      <right/>
      <top style="dotted">
        <color theme="0" tint="-0.34998626667073579"/>
      </top>
      <bottom/>
      <diagonal/>
    </border>
    <border>
      <left style="thin">
        <color theme="5"/>
      </left>
      <right style="thin">
        <color theme="5"/>
      </right>
      <top style="thin">
        <color theme="5"/>
      </top>
      <bottom style="thin">
        <color theme="5"/>
      </bottom>
      <diagonal/>
    </border>
    <border>
      <left/>
      <right/>
      <top/>
      <bottom style="dotted">
        <color theme="8" tint="-0.249977111117893"/>
      </bottom>
      <diagonal/>
    </border>
    <border>
      <left/>
      <right/>
      <top style="dotted">
        <color theme="8" tint="-0.249977111117893"/>
      </top>
      <bottom style="dotted">
        <color theme="8" tint="-0.249977111117893"/>
      </bottom>
      <diagonal/>
    </border>
    <border>
      <left/>
      <right/>
      <top/>
      <bottom style="dotted">
        <color theme="5" tint="-0.249977111117893"/>
      </bottom>
      <diagonal/>
    </border>
    <border>
      <left style="thin">
        <color theme="7" tint="-0.249977111117893"/>
      </left>
      <right/>
      <top style="thin">
        <color theme="7" tint="-0.249977111117893"/>
      </top>
      <bottom/>
      <diagonal/>
    </border>
    <border>
      <left/>
      <right/>
      <top style="thin">
        <color theme="7" tint="-0.249977111117893"/>
      </top>
      <bottom/>
      <diagonal/>
    </border>
    <border>
      <left/>
      <right style="thin">
        <color theme="7" tint="-0.249977111117893"/>
      </right>
      <top style="thin">
        <color theme="7" tint="-0.249977111117893"/>
      </top>
      <bottom/>
      <diagonal/>
    </border>
    <border>
      <left style="thin">
        <color theme="7" tint="-0.249977111117893"/>
      </left>
      <right/>
      <top/>
      <bottom/>
      <diagonal/>
    </border>
    <border>
      <left/>
      <right style="thin">
        <color theme="7" tint="-0.249977111117893"/>
      </right>
      <top/>
      <bottom/>
      <diagonal/>
    </border>
    <border>
      <left style="thin">
        <color theme="7" tint="-0.249977111117893"/>
      </left>
      <right/>
      <top/>
      <bottom style="thin">
        <color theme="7" tint="-0.249977111117893"/>
      </bottom>
      <diagonal/>
    </border>
    <border>
      <left/>
      <right/>
      <top/>
      <bottom style="thin">
        <color theme="7" tint="-0.249977111117893"/>
      </bottom>
      <diagonal/>
    </border>
    <border>
      <left/>
      <right style="thin">
        <color theme="7" tint="-0.249977111117893"/>
      </right>
      <top/>
      <bottom style="thin">
        <color theme="7"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5" tint="-0.249977111117893"/>
      </left>
      <right/>
      <top style="thin">
        <color theme="5" tint="-0.249977111117893"/>
      </top>
      <bottom/>
      <diagonal/>
    </border>
    <border>
      <left/>
      <right/>
      <top style="thin">
        <color theme="5" tint="-0.249977111117893"/>
      </top>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right/>
      <top style="dotted">
        <color theme="8" tint="-0.249977111117893"/>
      </top>
      <bottom/>
      <diagonal/>
    </border>
    <border>
      <left style="thin">
        <color rgb="FF4F93D1"/>
      </left>
      <right/>
      <top style="thin">
        <color rgb="FF4F93D1"/>
      </top>
      <bottom/>
      <diagonal/>
    </border>
    <border>
      <left/>
      <right/>
      <top style="thin">
        <color rgb="FF4F93D1"/>
      </top>
      <bottom/>
      <diagonal/>
    </border>
    <border>
      <left/>
      <right style="thin">
        <color rgb="FF4F93D1"/>
      </right>
      <top style="thin">
        <color rgb="FF4F93D1"/>
      </top>
      <bottom/>
      <diagonal/>
    </border>
    <border>
      <left style="thin">
        <color rgb="FF4F93D1"/>
      </left>
      <right/>
      <top/>
      <bottom/>
      <diagonal/>
    </border>
    <border>
      <left/>
      <right style="thin">
        <color rgb="FF4F93D1"/>
      </right>
      <top/>
      <bottom/>
      <diagonal/>
    </border>
    <border>
      <left style="thin">
        <color rgb="FF4F93D1"/>
      </left>
      <right/>
      <top/>
      <bottom style="thin">
        <color rgb="FF4F93D1"/>
      </bottom>
      <diagonal/>
    </border>
    <border>
      <left/>
      <right/>
      <top/>
      <bottom style="thin">
        <color rgb="FF4F93D1"/>
      </bottom>
      <diagonal/>
    </border>
    <border>
      <left/>
      <right style="thin">
        <color rgb="FF4F93D1"/>
      </right>
      <top/>
      <bottom style="thin">
        <color rgb="FF4F93D1"/>
      </bottom>
      <diagonal/>
    </border>
    <border>
      <left style="thin">
        <color rgb="FF884E80"/>
      </left>
      <right/>
      <top style="thin">
        <color rgb="FF884E80"/>
      </top>
      <bottom/>
      <diagonal/>
    </border>
    <border>
      <left/>
      <right/>
      <top style="thin">
        <color rgb="FF884E80"/>
      </top>
      <bottom/>
      <diagonal/>
    </border>
    <border>
      <left/>
      <right style="thin">
        <color rgb="FF884E80"/>
      </right>
      <top style="thin">
        <color rgb="FF884E80"/>
      </top>
      <bottom/>
      <diagonal/>
    </border>
    <border>
      <left style="thin">
        <color rgb="FF884E80"/>
      </left>
      <right/>
      <top/>
      <bottom/>
      <diagonal/>
    </border>
    <border>
      <left/>
      <right style="thin">
        <color rgb="FF884E80"/>
      </right>
      <top/>
      <bottom/>
      <diagonal/>
    </border>
    <border>
      <left style="thin">
        <color rgb="FF884E80"/>
      </left>
      <right/>
      <top/>
      <bottom style="thin">
        <color rgb="FF884E80"/>
      </bottom>
      <diagonal/>
    </border>
    <border>
      <left/>
      <right/>
      <top/>
      <bottom style="thin">
        <color rgb="FF884E80"/>
      </bottom>
      <diagonal/>
    </border>
    <border>
      <left/>
      <right style="thin">
        <color rgb="FF884E80"/>
      </right>
      <top/>
      <bottom style="thin">
        <color rgb="FF884E80"/>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left/>
      <right/>
      <top/>
      <bottom style="dotted">
        <color rgb="FFA5649C"/>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tted">
        <color rgb="FFA5649C"/>
      </top>
      <bottom/>
      <diagonal/>
    </border>
    <border>
      <left/>
      <right/>
      <top/>
      <bottom style="dotted">
        <color theme="9" tint="-0.249977111117893"/>
      </bottom>
      <diagonal/>
    </border>
    <border>
      <left/>
      <right/>
      <top style="dotted">
        <color rgb="FFA5649C"/>
      </top>
      <bottom style="dotted">
        <color rgb="FFA5649C"/>
      </bottom>
      <diagonal/>
    </border>
    <border>
      <left/>
      <right/>
      <top/>
      <bottom style="dotted">
        <color rgb="FF884E80"/>
      </bottom>
      <diagonal/>
    </border>
    <border>
      <left/>
      <right/>
      <top/>
      <bottom style="dotted">
        <color rgb="FFFFC715"/>
      </bottom>
      <diagonal/>
    </border>
    <border>
      <left/>
      <right/>
      <top style="dotted">
        <color rgb="FFFFC715"/>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3">
    <xf numFmtId="0" fontId="0" fillId="0" borderId="0"/>
    <xf numFmtId="0" fontId="9" fillId="0" borderId="0" applyNumberFormat="0" applyFill="0" applyBorder="0" applyAlignment="0" applyProtection="0"/>
    <xf numFmtId="0" fontId="21" fillId="0" borderId="0" applyNumberFormat="0" applyFill="0" applyBorder="0" applyAlignment="0" applyProtection="0"/>
    <xf numFmtId="0" fontId="22" fillId="0" borderId="50" applyNumberFormat="0" applyFill="0" applyAlignment="0" applyProtection="0"/>
    <xf numFmtId="0" fontId="23" fillId="0" borderId="51" applyNumberFormat="0" applyFill="0" applyAlignment="0" applyProtection="0"/>
    <xf numFmtId="0" fontId="24" fillId="0" borderId="52" applyNumberFormat="0" applyFill="0" applyAlignment="0" applyProtection="0"/>
    <xf numFmtId="0" fontId="24" fillId="0" borderId="0" applyNumberFormat="0" applyFill="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53" applyNumberFormat="0" applyAlignment="0" applyProtection="0"/>
    <xf numFmtId="0" fontId="29" fillId="22" borderId="54" applyNumberFormat="0" applyAlignment="0" applyProtection="0"/>
    <xf numFmtId="0" fontId="30" fillId="22" borderId="53" applyNumberFormat="0" applyAlignment="0" applyProtection="0"/>
    <xf numFmtId="0" fontId="31" fillId="0" borderId="55" applyNumberFormat="0" applyFill="0" applyAlignment="0" applyProtection="0"/>
    <xf numFmtId="0" fontId="32" fillId="23" borderId="56" applyNumberFormat="0" applyAlignment="0" applyProtection="0"/>
    <xf numFmtId="0" fontId="33" fillId="0" borderId="0" applyNumberFormat="0" applyFill="0" applyBorder="0" applyAlignment="0" applyProtection="0"/>
    <xf numFmtId="0" fontId="20" fillId="24" borderId="57" applyNumberFormat="0" applyFont="0" applyAlignment="0" applyProtection="0"/>
    <xf numFmtId="0" fontId="34" fillId="0" borderId="0" applyNumberFormat="0" applyFill="0" applyBorder="0" applyAlignment="0" applyProtection="0"/>
    <xf numFmtId="0" fontId="35" fillId="0" borderId="58" applyNumberFormat="0" applyFill="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6"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36"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36"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36"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cellStyleXfs>
  <cellXfs count="258">
    <xf numFmtId="0" fontId="0" fillId="0" borderId="0" xfId="0"/>
    <xf numFmtId="0" fontId="1" fillId="0" borderId="0" xfId="0" applyFont="1"/>
    <xf numFmtId="0" fontId="1" fillId="2" borderId="0" xfId="0" applyFont="1" applyFill="1"/>
    <xf numFmtId="0" fontId="1" fillId="0" borderId="0" xfId="0" applyFont="1" applyFill="1"/>
    <xf numFmtId="0" fontId="3" fillId="0" borderId="0" xfId="0" applyFont="1"/>
    <xf numFmtId="0" fontId="4" fillId="3" borderId="0" xfId="0" applyFont="1" applyFill="1"/>
    <xf numFmtId="0" fontId="1" fillId="0" borderId="0" xfId="0" applyFont="1" applyAlignment="1">
      <alignment horizontal="left" vertical="top" wrapText="1"/>
    </xf>
    <xf numFmtId="0" fontId="1" fillId="0" borderId="0" xfId="0" applyFont="1" applyAlignment="1">
      <alignment horizontal="left" vertical="top"/>
    </xf>
    <xf numFmtId="0" fontId="8" fillId="3" borderId="0" xfId="0" applyFont="1" applyFill="1" applyAlignment="1">
      <alignment horizontal="center" vertical="center"/>
    </xf>
    <xf numFmtId="0" fontId="8" fillId="3" borderId="0" xfId="0" applyFont="1" applyFill="1"/>
    <xf numFmtId="0" fontId="8" fillId="3" borderId="0" xfId="0" applyFont="1" applyFill="1" applyAlignment="1">
      <alignment horizontal="center"/>
    </xf>
    <xf numFmtId="0" fontId="1" fillId="3" borderId="0" xfId="0" applyFont="1" applyFill="1" applyAlignment="1">
      <alignment horizontal="center"/>
    </xf>
    <xf numFmtId="0" fontId="1" fillId="3" borderId="0" xfId="0" applyFont="1" applyFill="1"/>
    <xf numFmtId="0" fontId="7"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center"/>
    </xf>
    <xf numFmtId="0" fontId="1" fillId="4" borderId="0" xfId="0" applyFont="1" applyFill="1"/>
    <xf numFmtId="0" fontId="1" fillId="4" borderId="0" xfId="0" applyFont="1" applyFill="1" applyAlignment="1">
      <alignment horizontal="center" vertical="center"/>
    </xf>
    <xf numFmtId="0" fontId="1" fillId="4" borderId="0" xfId="0" applyFont="1" applyFill="1" applyAlignment="1">
      <alignment horizontal="center"/>
    </xf>
    <xf numFmtId="0" fontId="1" fillId="4" borderId="0" xfId="0" applyFont="1" applyFill="1" applyBorder="1" applyAlignment="1">
      <alignment horizontal="center"/>
    </xf>
    <xf numFmtId="0" fontId="1" fillId="4"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5" fillId="4" borderId="0" xfId="0" applyFont="1" applyFill="1" applyAlignment="1">
      <alignment horizontal="center" vertical="center"/>
    </xf>
    <xf numFmtId="0" fontId="1" fillId="4" borderId="0" xfId="0" applyFont="1" applyFill="1" applyBorder="1" applyAlignment="1">
      <alignment vertical="center"/>
    </xf>
    <xf numFmtId="0" fontId="5" fillId="4" borderId="0" xfId="0" applyFont="1" applyFill="1" applyAlignment="1">
      <alignment vertical="center"/>
    </xf>
    <xf numFmtId="0" fontId="1" fillId="0" borderId="0" xfId="0" applyFont="1" applyBorder="1" applyAlignment="1">
      <alignment vertical="center"/>
    </xf>
    <xf numFmtId="0" fontId="1" fillId="4" borderId="4" xfId="0" applyFont="1" applyFill="1" applyBorder="1" applyAlignment="1">
      <alignment vertical="center"/>
    </xf>
    <xf numFmtId="0" fontId="1" fillId="4" borderId="0" xfId="0" applyFont="1" applyFill="1" applyBorder="1" applyAlignment="1">
      <alignment horizontal="center" vertical="center"/>
    </xf>
    <xf numFmtId="0" fontId="6" fillId="6" borderId="0" xfId="0" applyFont="1" applyFill="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horizontal="center"/>
    </xf>
    <xf numFmtId="0" fontId="10" fillId="0" borderId="0" xfId="1" applyFont="1"/>
    <xf numFmtId="0" fontId="11" fillId="0" borderId="0" xfId="0" applyFont="1"/>
    <xf numFmtId="0" fontId="1" fillId="0" borderId="0" xfId="0" applyFont="1" applyAlignment="1">
      <alignment horizontal="right"/>
    </xf>
    <xf numFmtId="164" fontId="1" fillId="2" borderId="0" xfId="0" applyNumberFormat="1" applyFont="1" applyFill="1" applyBorder="1" applyAlignment="1">
      <alignment horizontal="right" vertical="center"/>
    </xf>
    <xf numFmtId="164" fontId="1" fillId="2" borderId="0" xfId="0" applyNumberFormat="1" applyFont="1" applyFill="1" applyBorder="1" applyAlignment="1">
      <alignment horizontal="left" vertical="center"/>
    </xf>
    <xf numFmtId="0" fontId="7" fillId="0" borderId="0" xfId="0" applyFont="1" applyAlignment="1">
      <alignment vertical="center"/>
    </xf>
    <xf numFmtId="0" fontId="1" fillId="2" borderId="0" xfId="0" applyFont="1" applyFill="1" applyAlignment="1">
      <alignment vertical="center"/>
    </xf>
    <xf numFmtId="0" fontId="1" fillId="0" borderId="0" xfId="0" applyFont="1" applyAlignment="1">
      <alignment horizontal="left" vertical="top" wrapText="1"/>
    </xf>
    <xf numFmtId="0" fontId="6" fillId="13" borderId="0" xfId="0" applyFont="1" applyFill="1" applyAlignment="1">
      <alignment horizontal="center" vertical="center" wrapText="1"/>
    </xf>
    <xf numFmtId="0" fontId="14" fillId="0" borderId="0" xfId="0" applyFont="1"/>
    <xf numFmtId="0" fontId="15" fillId="0" borderId="0" xfId="0" applyFont="1" applyAlignment="1">
      <alignment horizontal="right"/>
    </xf>
    <xf numFmtId="0" fontId="6" fillId="5" borderId="3" xfId="0" applyFont="1" applyFill="1" applyBorder="1"/>
    <xf numFmtId="0" fontId="1" fillId="15" borderId="0" xfId="0" applyFont="1" applyFill="1"/>
    <xf numFmtId="0" fontId="1" fillId="15"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Fill="1" applyBorder="1" applyAlignment="1">
      <alignment horizontal="center"/>
    </xf>
    <xf numFmtId="0" fontId="1" fillId="0" borderId="8" xfId="0" applyFont="1" applyFill="1" applyBorder="1" applyAlignment="1">
      <alignment horizontal="center" vertical="center"/>
    </xf>
    <xf numFmtId="0" fontId="1" fillId="0" borderId="8" xfId="0" applyFont="1" applyFill="1" applyBorder="1"/>
    <xf numFmtId="0" fontId="1" fillId="0" borderId="8" xfId="0" applyFont="1" applyFill="1" applyBorder="1" applyAlignment="1">
      <alignment horizontal="center"/>
    </xf>
    <xf numFmtId="0" fontId="1" fillId="0" borderId="8" xfId="0" applyFont="1" applyBorder="1"/>
    <xf numFmtId="0" fontId="1" fillId="0" borderId="9" xfId="0" applyFont="1" applyBorder="1"/>
    <xf numFmtId="0" fontId="1" fillId="0" borderId="0" xfId="0" applyFont="1" applyBorder="1"/>
    <xf numFmtId="0" fontId="1" fillId="0" borderId="11" xfId="0" applyFont="1" applyBorder="1"/>
    <xf numFmtId="0" fontId="1" fillId="0" borderId="13" xfId="0" applyFont="1" applyFill="1" applyBorder="1" applyAlignment="1">
      <alignment horizontal="center" vertical="center"/>
    </xf>
    <xf numFmtId="0" fontId="1" fillId="0" borderId="13" xfId="0" applyFont="1" applyFill="1" applyBorder="1"/>
    <xf numFmtId="0" fontId="1" fillId="0" borderId="13" xfId="0" applyFont="1" applyFill="1" applyBorder="1" applyAlignment="1">
      <alignment horizontal="center"/>
    </xf>
    <xf numFmtId="0" fontId="1" fillId="0" borderId="13" xfId="0" applyFont="1" applyBorder="1"/>
    <xf numFmtId="0" fontId="1" fillId="0" borderId="14" xfId="0" applyFont="1" applyBorder="1"/>
    <xf numFmtId="0" fontId="6" fillId="3" borderId="15" xfId="0" applyFont="1" applyFill="1" applyBorder="1"/>
    <xf numFmtId="0" fontId="1" fillId="0" borderId="15" xfId="0" applyFont="1" applyBorder="1" applyAlignment="1">
      <alignment vertical="center"/>
    </xf>
    <xf numFmtId="0" fontId="1" fillId="0" borderId="17" xfId="0" applyFont="1" applyFill="1" applyBorder="1" applyAlignment="1">
      <alignment horizontal="center" vertical="center"/>
    </xf>
    <xf numFmtId="0" fontId="1" fillId="0" borderId="17" xfId="0" applyFont="1" applyFill="1" applyBorder="1"/>
    <xf numFmtId="0" fontId="1" fillId="0" borderId="17" xfId="0" applyFont="1" applyFill="1" applyBorder="1" applyAlignment="1">
      <alignment horizontal="center"/>
    </xf>
    <xf numFmtId="0" fontId="1" fillId="0" borderId="18" xfId="0" applyFont="1" applyFill="1" applyBorder="1"/>
    <xf numFmtId="0" fontId="1" fillId="0" borderId="20" xfId="0" applyFont="1" applyFill="1" applyBorder="1"/>
    <xf numFmtId="0" fontId="1" fillId="0" borderId="22" xfId="0" applyFont="1" applyFill="1" applyBorder="1" applyAlignment="1">
      <alignment horizontal="center" vertical="center"/>
    </xf>
    <xf numFmtId="0" fontId="1" fillId="0" borderId="22" xfId="0" applyFont="1" applyFill="1" applyBorder="1"/>
    <xf numFmtId="0" fontId="1" fillId="0" borderId="22" xfId="0" applyFont="1" applyFill="1" applyBorder="1" applyAlignment="1">
      <alignment horizontal="center"/>
    </xf>
    <xf numFmtId="0" fontId="1" fillId="0" borderId="23" xfId="0" applyFont="1" applyFill="1" applyBorder="1"/>
    <xf numFmtId="0" fontId="9" fillId="0" borderId="20" xfId="1" applyFill="1" applyBorder="1"/>
    <xf numFmtId="0" fontId="13" fillId="0" borderId="0" xfId="0" applyFont="1"/>
    <xf numFmtId="0" fontId="6" fillId="17" borderId="0" xfId="0" applyFont="1" applyFill="1" applyAlignment="1">
      <alignment horizontal="center" vertical="center" wrapText="1"/>
    </xf>
    <xf numFmtId="0" fontId="1" fillId="0" borderId="0" xfId="0" applyFont="1" applyAlignment="1">
      <alignment wrapText="1"/>
    </xf>
    <xf numFmtId="0" fontId="1" fillId="2" borderId="0" xfId="0" applyFont="1" applyFill="1" applyAlignment="1">
      <alignment wrapText="1"/>
    </xf>
    <xf numFmtId="0" fontId="1" fillId="0" borderId="34" xfId="0" applyFont="1" applyFill="1" applyBorder="1" applyAlignment="1">
      <alignment horizontal="center" vertical="center"/>
    </xf>
    <xf numFmtId="0" fontId="1" fillId="0" borderId="34" xfId="0" applyFont="1" applyFill="1" applyBorder="1"/>
    <xf numFmtId="0" fontId="1" fillId="0" borderId="34" xfId="0" applyFont="1" applyFill="1" applyBorder="1" applyAlignment="1">
      <alignment horizontal="center"/>
    </xf>
    <xf numFmtId="0" fontId="1" fillId="0" borderId="35" xfId="0" applyFont="1" applyFill="1" applyBorder="1"/>
    <xf numFmtId="0" fontId="1" fillId="0" borderId="37" xfId="0" applyFont="1" applyFill="1" applyBorder="1"/>
    <xf numFmtId="0" fontId="1" fillId="0" borderId="38" xfId="0" applyFont="1" applyFill="1" applyBorder="1"/>
    <xf numFmtId="0" fontId="1" fillId="0" borderId="39" xfId="0" applyFont="1" applyFill="1" applyBorder="1" applyAlignment="1">
      <alignment horizontal="center" vertical="center"/>
    </xf>
    <xf numFmtId="0" fontId="1" fillId="0" borderId="39" xfId="0" applyFont="1" applyFill="1" applyBorder="1"/>
    <xf numFmtId="0" fontId="1" fillId="0" borderId="39" xfId="0" applyFont="1" applyFill="1" applyBorder="1" applyAlignment="1">
      <alignment horizontal="center"/>
    </xf>
    <xf numFmtId="0" fontId="1" fillId="0" borderId="40" xfId="0" applyFont="1" applyFill="1" applyBorder="1"/>
    <xf numFmtId="0" fontId="1" fillId="2" borderId="42" xfId="0" applyFont="1" applyFill="1" applyBorder="1" applyAlignment="1">
      <alignment horizontal="center" vertical="center"/>
    </xf>
    <xf numFmtId="0" fontId="1" fillId="2" borderId="42" xfId="0" applyFont="1" applyFill="1" applyBorder="1"/>
    <xf numFmtId="0" fontId="1" fillId="2" borderId="42" xfId="0" applyFont="1" applyFill="1" applyBorder="1" applyAlignment="1">
      <alignment horizontal="center"/>
    </xf>
    <xf numFmtId="0" fontId="1" fillId="2" borderId="43" xfId="0" applyFont="1" applyFill="1" applyBorder="1"/>
    <xf numFmtId="0" fontId="1" fillId="0" borderId="44" xfId="0" applyFont="1" applyBorder="1"/>
    <xf numFmtId="0" fontId="1" fillId="2" borderId="45" xfId="0" applyFont="1" applyFill="1" applyBorder="1"/>
    <xf numFmtId="0" fontId="1" fillId="2" borderId="46" xfId="0" applyFont="1" applyFill="1" applyBorder="1"/>
    <xf numFmtId="0" fontId="1" fillId="2" borderId="47" xfId="0" applyFont="1" applyFill="1" applyBorder="1" applyAlignment="1">
      <alignment horizontal="center" vertical="center"/>
    </xf>
    <xf numFmtId="0" fontId="1" fillId="2" borderId="47" xfId="0" applyFont="1" applyFill="1" applyBorder="1"/>
    <xf numFmtId="0" fontId="1" fillId="2" borderId="47" xfId="0" applyFont="1" applyFill="1" applyBorder="1" applyAlignment="1">
      <alignment horizontal="center"/>
    </xf>
    <xf numFmtId="0" fontId="1" fillId="2" borderId="48" xfId="0" applyFont="1" applyFill="1" applyBorder="1"/>
    <xf numFmtId="0" fontId="1" fillId="15" borderId="0" xfId="0" applyFont="1" applyFill="1" applyAlignment="1">
      <alignment wrapText="1"/>
    </xf>
    <xf numFmtId="0" fontId="19" fillId="0" borderId="0" xfId="0" applyFont="1"/>
    <xf numFmtId="0" fontId="1" fillId="0" borderId="0" xfId="0" applyFont="1" applyAlignment="1">
      <alignment horizontal="left" vertical="top" wrapText="1"/>
    </xf>
    <xf numFmtId="164" fontId="0" fillId="0" borderId="0" xfId="0" applyNumberFormat="1"/>
    <xf numFmtId="164" fontId="12" fillId="0" borderId="4" xfId="0" applyNumberFormat="1" applyFont="1" applyBorder="1" applyAlignment="1">
      <alignment horizontal="right" vertical="center"/>
    </xf>
    <xf numFmtId="164" fontId="12" fillId="0" borderId="4" xfId="0" applyNumberFormat="1" applyFont="1" applyBorder="1" applyAlignment="1">
      <alignment horizontal="left" vertical="center"/>
    </xf>
    <xf numFmtId="0" fontId="12" fillId="4" borderId="0" xfId="0" applyFont="1" applyFill="1" applyAlignment="1">
      <alignment horizontal="center" vertical="center"/>
    </xf>
    <xf numFmtId="0" fontId="12" fillId="4" borderId="0" xfId="0" applyFont="1" applyFill="1" applyBorder="1" applyAlignment="1">
      <alignment horizontal="center" vertical="center"/>
    </xf>
    <xf numFmtId="0" fontId="19" fillId="0" borderId="0" xfId="0" applyNumberFormat="1" applyFont="1"/>
    <xf numFmtId="0" fontId="0" fillId="0" borderId="0" xfId="0"/>
    <xf numFmtId="0" fontId="19" fillId="4" borderId="0" xfId="0" applyFont="1" applyFill="1"/>
    <xf numFmtId="0" fontId="0" fillId="49" borderId="0" xfId="0" applyFill="1"/>
    <xf numFmtId="164" fontId="0" fillId="49" borderId="0" xfId="0" applyNumberFormat="1" applyFill="1"/>
    <xf numFmtId="0" fontId="19" fillId="49" borderId="0" xfId="0" applyFont="1" applyFill="1"/>
    <xf numFmtId="0" fontId="19" fillId="50" borderId="0" xfId="0" applyFont="1" applyFill="1"/>
    <xf numFmtId="0" fontId="19" fillId="50" borderId="0" xfId="0" applyNumberFormat="1" applyFont="1" applyFill="1"/>
    <xf numFmtId="0" fontId="0" fillId="51" borderId="0" xfId="0" applyFill="1"/>
    <xf numFmtId="164" fontId="0" fillId="51" borderId="0" xfId="0" applyNumberFormat="1" applyFill="1"/>
    <xf numFmtId="0" fontId="19" fillId="51" borderId="0" xfId="0" applyNumberFormat="1" applyFont="1" applyFill="1"/>
    <xf numFmtId="0" fontId="10" fillId="0" borderId="0" xfId="1" applyFont="1" applyAlignment="1">
      <alignment horizontal="left" vertical="top"/>
    </xf>
    <xf numFmtId="0" fontId="9" fillId="0" borderId="0" xfId="1"/>
    <xf numFmtId="164" fontId="12" fillId="0" borderId="0" xfId="0" applyNumberFormat="1" applyFont="1" applyBorder="1" applyAlignment="1">
      <alignment horizontal="right" vertical="center"/>
    </xf>
    <xf numFmtId="164" fontId="12" fillId="0" borderId="0" xfId="0" applyNumberFormat="1" applyFont="1" applyBorder="1" applyAlignment="1">
      <alignment horizontal="left" vertical="center"/>
    </xf>
    <xf numFmtId="164" fontId="12" fillId="0" borderId="5" xfId="0" applyNumberFormat="1" applyFont="1" applyBorder="1" applyAlignment="1">
      <alignment horizontal="left" vertical="center"/>
    </xf>
    <xf numFmtId="164" fontId="12" fillId="0" borderId="5" xfId="0" applyNumberFormat="1" applyFont="1" applyBorder="1" applyAlignment="1">
      <alignment horizontal="right" vertical="center"/>
    </xf>
    <xf numFmtId="0" fontId="1" fillId="2" borderId="0" xfId="0" applyFont="1" applyFill="1" applyAlignment="1"/>
    <xf numFmtId="0" fontId="1" fillId="0" borderId="0" xfId="0" applyFont="1" applyAlignment="1">
      <alignment horizontal="left" vertical="center"/>
    </xf>
    <xf numFmtId="0" fontId="1" fillId="4" borderId="60" xfId="0" applyFont="1" applyFill="1" applyBorder="1" applyAlignment="1">
      <alignment vertical="center"/>
    </xf>
    <xf numFmtId="0" fontId="38" fillId="5" borderId="3" xfId="0" applyFont="1" applyFill="1" applyBorder="1"/>
    <xf numFmtId="0" fontId="5" fillId="2" borderId="44" xfId="0" quotePrefix="1" applyFont="1" applyFill="1" applyBorder="1"/>
    <xf numFmtId="0" fontId="15" fillId="2" borderId="41" xfId="0" applyFont="1" applyFill="1" applyBorder="1"/>
    <xf numFmtId="0" fontId="6" fillId="4" borderId="0" xfId="0" applyFont="1" applyFill="1" applyAlignment="1">
      <alignment horizontal="center" vertical="center"/>
    </xf>
    <xf numFmtId="0" fontId="6" fillId="4" borderId="0" xfId="0" applyFont="1" applyFill="1" applyAlignment="1">
      <alignment vertical="center"/>
    </xf>
    <xf numFmtId="0" fontId="39" fillId="4" borderId="0" xfId="0" applyFont="1" applyFill="1" applyAlignment="1">
      <alignment horizontal="center" vertical="center"/>
    </xf>
    <xf numFmtId="0" fontId="39" fillId="4" borderId="0" xfId="0" applyFont="1" applyFill="1" applyAlignment="1">
      <alignment vertical="center"/>
    </xf>
    <xf numFmtId="164" fontId="6" fillId="0" borderId="60" xfId="0" applyNumberFormat="1" applyFont="1" applyBorder="1" applyAlignment="1">
      <alignment horizontal="right" vertical="center"/>
    </xf>
    <xf numFmtId="164" fontId="6" fillId="0" borderId="60" xfId="0" applyNumberFormat="1" applyFont="1" applyBorder="1" applyAlignment="1">
      <alignment horizontal="left" vertical="center"/>
    </xf>
    <xf numFmtId="164" fontId="6" fillId="0" borderId="0" xfId="0" applyNumberFormat="1" applyFont="1" applyBorder="1" applyAlignment="1">
      <alignment horizontal="right" vertical="center"/>
    </xf>
    <xf numFmtId="164" fontId="6" fillId="0" borderId="0" xfId="0" applyNumberFormat="1" applyFont="1" applyBorder="1" applyAlignment="1">
      <alignment horizontal="left" vertical="center"/>
    </xf>
    <xf numFmtId="0" fontId="6" fillId="4" borderId="0" xfId="0" applyFont="1" applyFill="1" applyBorder="1" applyAlignment="1">
      <alignment horizontal="center" vertical="center"/>
    </xf>
    <xf numFmtId="0" fontId="15" fillId="0" borderId="25" xfId="0" applyFont="1" applyFill="1" applyBorder="1"/>
    <xf numFmtId="0" fontId="5" fillId="0" borderId="26" xfId="0" applyFont="1" applyFill="1" applyBorder="1" applyAlignment="1">
      <alignment horizontal="center" vertical="center"/>
    </xf>
    <xf numFmtId="0" fontId="5" fillId="0" borderId="26" xfId="0" applyFont="1" applyFill="1" applyBorder="1"/>
    <xf numFmtId="0" fontId="5" fillId="0" borderId="26" xfId="0" applyFont="1" applyFill="1" applyBorder="1" applyAlignment="1">
      <alignment horizontal="center"/>
    </xf>
    <xf numFmtId="0" fontId="5" fillId="0" borderId="27" xfId="0" applyFont="1" applyFill="1" applyBorder="1"/>
    <xf numFmtId="0" fontId="5" fillId="0" borderId="28" xfId="0" applyFont="1" applyBorder="1"/>
    <xf numFmtId="0" fontId="5" fillId="0" borderId="0" xfId="0"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horizontal="center"/>
    </xf>
    <xf numFmtId="0" fontId="5" fillId="0" borderId="29" xfId="0" applyFont="1" applyFill="1" applyBorder="1"/>
    <xf numFmtId="0" fontId="5" fillId="0" borderId="28" xfId="0" quotePrefix="1" applyFont="1" applyFill="1" applyBorder="1"/>
    <xf numFmtId="0" fontId="5" fillId="0" borderId="0"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1" xfId="0" applyFont="1" applyFill="1" applyBorder="1"/>
    <xf numFmtId="0" fontId="5" fillId="0" borderId="31" xfId="0" applyFont="1" applyFill="1" applyBorder="1" applyAlignment="1">
      <alignment horizontal="center"/>
    </xf>
    <xf numFmtId="0" fontId="5" fillId="0" borderId="32" xfId="0" applyFont="1" applyFill="1" applyBorder="1"/>
    <xf numFmtId="0" fontId="37" fillId="0" borderId="30" xfId="1" quotePrefix="1" applyFont="1" applyFill="1" applyBorder="1" applyAlignment="1">
      <alignment vertical="top"/>
    </xf>
    <xf numFmtId="0" fontId="40" fillId="0" borderId="28" xfId="1" applyFont="1" applyFill="1" applyBorder="1" applyAlignment="1">
      <alignment vertical="top"/>
    </xf>
    <xf numFmtId="0" fontId="15" fillId="0" borderId="33" xfId="0" applyFont="1" applyFill="1" applyBorder="1"/>
    <xf numFmtId="0" fontId="5" fillId="0" borderId="36" xfId="0" applyFont="1" applyFill="1" applyBorder="1"/>
    <xf numFmtId="0" fontId="5" fillId="0" borderId="36" xfId="0" quotePrefix="1" applyFont="1" applyFill="1" applyBorder="1"/>
    <xf numFmtId="0" fontId="6" fillId="4" borderId="49" xfId="0" applyFont="1" applyFill="1" applyBorder="1" applyAlignment="1">
      <alignment vertical="center"/>
    </xf>
    <xf numFmtId="164" fontId="6" fillId="0" borderId="1" xfId="0" applyNumberFormat="1" applyFont="1" applyBorder="1" applyAlignment="1">
      <alignment horizontal="right" vertical="center"/>
    </xf>
    <xf numFmtId="164" fontId="6" fillId="0" borderId="1" xfId="0" applyNumberFormat="1" applyFont="1" applyBorder="1" applyAlignment="1">
      <alignment horizontal="left" vertical="center"/>
    </xf>
    <xf numFmtId="164" fontId="6" fillId="0" borderId="1" xfId="0"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right" vertical="center"/>
    </xf>
    <xf numFmtId="164" fontId="6" fillId="0" borderId="49" xfId="0" applyNumberFormat="1" applyFont="1" applyFill="1" applyBorder="1" applyAlignment="1">
      <alignment horizontal="right" vertical="center"/>
    </xf>
    <xf numFmtId="164" fontId="6" fillId="0" borderId="49" xfId="0" applyNumberFormat="1" applyFont="1" applyFill="1" applyBorder="1" applyAlignment="1">
      <alignment horizontal="left" vertical="center"/>
    </xf>
    <xf numFmtId="0" fontId="6" fillId="4" borderId="0" xfId="0" applyFont="1" applyFill="1" applyBorder="1" applyAlignment="1">
      <alignment vertical="center"/>
    </xf>
    <xf numFmtId="0" fontId="6" fillId="4" borderId="62" xfId="0" applyFont="1" applyFill="1" applyBorder="1" applyAlignment="1">
      <alignment vertical="center"/>
    </xf>
    <xf numFmtId="164" fontId="6" fillId="0" borderId="62" xfId="0" applyNumberFormat="1" applyFont="1" applyBorder="1" applyAlignment="1">
      <alignment horizontal="right" vertical="center"/>
    </xf>
    <xf numFmtId="164" fontId="6" fillId="0" borderId="62" xfId="0" applyNumberFormat="1" applyFont="1" applyBorder="1" applyAlignment="1">
      <alignment horizontal="left" vertical="center"/>
    </xf>
    <xf numFmtId="0" fontId="6" fillId="4" borderId="6" xfId="0" applyFont="1" applyFill="1" applyBorder="1" applyAlignment="1">
      <alignment vertical="center"/>
    </xf>
    <xf numFmtId="164" fontId="6" fillId="0" borderId="6" xfId="0" applyNumberFormat="1" applyFont="1" applyBorder="1" applyAlignment="1">
      <alignment horizontal="right" vertical="center"/>
    </xf>
    <xf numFmtId="164" fontId="6" fillId="0" borderId="6" xfId="0" applyNumberFormat="1" applyFont="1" applyBorder="1" applyAlignment="1">
      <alignment horizontal="left" vertical="center"/>
    </xf>
    <xf numFmtId="0" fontId="15" fillId="0" borderId="7" xfId="0" applyFont="1" applyFill="1" applyBorder="1"/>
    <xf numFmtId="0" fontId="5" fillId="0" borderId="10" xfId="0" applyFont="1" applyFill="1" applyBorder="1"/>
    <xf numFmtId="0" fontId="5" fillId="0" borderId="10" xfId="0" quotePrefix="1" applyFont="1" applyFill="1" applyBorder="1" applyAlignment="1">
      <alignment vertical="top"/>
    </xf>
    <xf numFmtId="0" fontId="40" fillId="0" borderId="10" xfId="1" quotePrefix="1" applyFont="1" applyFill="1" applyBorder="1" applyAlignment="1">
      <alignment vertical="top"/>
    </xf>
    <xf numFmtId="0" fontId="5" fillId="0" borderId="12" xfId="0" applyFont="1" applyFill="1" applyBorder="1" applyAlignment="1">
      <alignment vertical="top"/>
    </xf>
    <xf numFmtId="0" fontId="40" fillId="0" borderId="0" xfId="1" applyFont="1" applyFill="1" applyBorder="1"/>
    <xf numFmtId="0" fontId="40" fillId="0" borderId="0" xfId="1" applyFont="1" applyFill="1" applyBorder="1" applyAlignment="1">
      <alignment vertical="top"/>
    </xf>
    <xf numFmtId="0" fontId="15" fillId="0" borderId="16" xfId="0" applyFont="1" applyFill="1" applyBorder="1"/>
    <xf numFmtId="0" fontId="5" fillId="0" borderId="19" xfId="0" quotePrefix="1" applyFont="1" applyFill="1" applyBorder="1"/>
    <xf numFmtId="0" fontId="5" fillId="0" borderId="21" xfId="0" quotePrefix="1" applyFont="1" applyFill="1" applyBorder="1" applyAlignment="1">
      <alignment vertical="top"/>
    </xf>
    <xf numFmtId="0" fontId="6" fillId="2" borderId="0" xfId="0" applyFont="1" applyFill="1" applyAlignment="1">
      <alignment vertical="center"/>
    </xf>
    <xf numFmtId="164" fontId="6" fillId="2" borderId="0" xfId="0" applyNumberFormat="1" applyFont="1" applyFill="1" applyBorder="1" applyAlignment="1">
      <alignment horizontal="right" vertical="center"/>
    </xf>
    <xf numFmtId="164" fontId="6" fillId="2" borderId="0" xfId="0" applyNumberFormat="1" applyFont="1" applyFill="1" applyBorder="1" applyAlignment="1">
      <alignment horizontal="left" vertical="center"/>
    </xf>
    <xf numFmtId="0" fontId="6" fillId="2" borderId="0" xfId="0" applyFont="1" applyFill="1" applyBorder="1" applyAlignment="1">
      <alignment horizontal="center" vertical="center"/>
    </xf>
    <xf numFmtId="0" fontId="6" fillId="4" borderId="63" xfId="0" applyFont="1" applyFill="1" applyBorder="1" applyAlignment="1">
      <alignment vertical="center"/>
    </xf>
    <xf numFmtId="164" fontId="6" fillId="0" borderId="63" xfId="0" applyNumberFormat="1" applyFont="1" applyBorder="1" applyAlignment="1">
      <alignment horizontal="right" vertical="center"/>
    </xf>
    <xf numFmtId="164" fontId="6" fillId="0" borderId="63" xfId="0" applyNumberFormat="1" applyFont="1" applyBorder="1" applyAlignment="1">
      <alignment horizontal="left" vertical="center"/>
    </xf>
    <xf numFmtId="0" fontId="1" fillId="0" borderId="19" xfId="0" applyFont="1" applyFill="1" applyBorder="1"/>
    <xf numFmtId="0" fontId="1" fillId="15" borderId="0" xfId="0" applyFont="1" applyFill="1" applyBorder="1"/>
    <xf numFmtId="0" fontId="5" fillId="0" borderId="19" xfId="0" quotePrefix="1" applyFont="1" applyFill="1" applyBorder="1" applyAlignment="1"/>
    <xf numFmtId="0" fontId="5" fillId="0" borderId="0" xfId="0" quotePrefix="1" applyFont="1" applyFill="1" applyBorder="1" applyAlignment="1"/>
    <xf numFmtId="0" fontId="1" fillId="0" borderId="0" xfId="0" applyFont="1" applyAlignment="1">
      <alignment horizontal="left" vertical="top" wrapText="1"/>
    </xf>
    <xf numFmtId="0" fontId="16" fillId="0" borderId="0" xfId="0" applyFont="1" applyAlignment="1">
      <alignment horizontal="left" vertical="top" wrapText="1"/>
    </xf>
    <xf numFmtId="0" fontId="2" fillId="3" borderId="0" xfId="0" applyFont="1" applyFill="1" applyAlignment="1">
      <alignment horizontal="left" vertical="top" wrapText="1"/>
    </xf>
    <xf numFmtId="0" fontId="1" fillId="2" borderId="0" xfId="0" applyFont="1" applyFill="1" applyAlignment="1">
      <alignment horizontal="left" vertical="top" wrapText="1"/>
    </xf>
    <xf numFmtId="0" fontId="5" fillId="2" borderId="44" xfId="0" quotePrefix="1" applyFont="1" applyFill="1" applyBorder="1" applyAlignment="1">
      <alignment horizontal="left" wrapText="1"/>
    </xf>
    <xf numFmtId="0" fontId="5" fillId="2" borderId="0" xfId="0" quotePrefix="1" applyFont="1" applyFill="1" applyBorder="1" applyAlignment="1">
      <alignment horizontal="left" wrapText="1"/>
    </xf>
    <xf numFmtId="0" fontId="5" fillId="2" borderId="45" xfId="0" quotePrefix="1" applyFont="1" applyFill="1" applyBorder="1" applyAlignment="1">
      <alignment horizontal="left" wrapText="1"/>
    </xf>
    <xf numFmtId="0" fontId="6" fillId="0" borderId="0" xfId="0" applyFont="1" applyAlignment="1">
      <alignment horizontal="center" vertical="center"/>
    </xf>
    <xf numFmtId="0" fontId="6" fillId="0" borderId="0" xfId="0" applyFont="1" applyAlignment="1">
      <alignment horizontal="center" textRotation="45"/>
    </xf>
    <xf numFmtId="164" fontId="6" fillId="16" borderId="0" xfId="0" applyNumberFormat="1" applyFont="1" applyFill="1" applyAlignment="1">
      <alignment horizontal="center" vertical="center"/>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xf>
    <xf numFmtId="164" fontId="37" fillId="10" borderId="0" xfId="0" applyNumberFormat="1" applyFont="1" applyFill="1" applyBorder="1" applyAlignment="1">
      <alignment horizontal="center" vertical="center"/>
    </xf>
    <xf numFmtId="164" fontId="37" fillId="0" borderId="24" xfId="0" applyNumberFormat="1" applyFont="1" applyBorder="1" applyAlignment="1">
      <alignment horizontal="center" vertical="center"/>
    </xf>
    <xf numFmtId="0" fontId="39" fillId="0" borderId="24" xfId="0" applyFont="1" applyBorder="1" applyAlignment="1">
      <alignment horizontal="center" vertical="center"/>
    </xf>
    <xf numFmtId="0" fontId="39" fillId="0" borderId="4"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textRotation="45" wrapText="1"/>
    </xf>
    <xf numFmtId="164" fontId="37" fillId="0" borderId="0" xfId="0" applyNumberFormat="1" applyFont="1" applyBorder="1" applyAlignment="1">
      <alignment horizontal="center" vertical="center"/>
    </xf>
    <xf numFmtId="0" fontId="39" fillId="0" borderId="0" xfId="0" applyFont="1" applyAlignment="1">
      <alignment horizontal="center" vertical="center"/>
    </xf>
    <xf numFmtId="164" fontId="37" fillId="14" borderId="0" xfId="0" applyNumberFormat="1" applyFont="1" applyFill="1" applyBorder="1" applyAlignment="1">
      <alignment horizontal="center" vertical="center"/>
    </xf>
    <xf numFmtId="164" fontId="37" fillId="11" borderId="0" xfId="0" applyNumberFormat="1" applyFont="1" applyFill="1" applyBorder="1" applyAlignment="1">
      <alignment horizontal="center" vertical="center"/>
    </xf>
    <xf numFmtId="164" fontId="37" fillId="9" borderId="0" xfId="0" applyNumberFormat="1" applyFont="1" applyFill="1" applyBorder="1" applyAlignment="1">
      <alignment horizontal="center" vertical="center"/>
    </xf>
    <xf numFmtId="164" fontId="37" fillId="0" borderId="5" xfId="0" applyNumberFormat="1" applyFont="1" applyBorder="1" applyAlignment="1">
      <alignment horizontal="center" vertical="center"/>
    </xf>
    <xf numFmtId="0" fontId="39" fillId="0" borderId="0" xfId="0" applyFont="1" applyBorder="1" applyAlignment="1">
      <alignment horizontal="center" vertical="center"/>
    </xf>
    <xf numFmtId="164" fontId="37" fillId="9" borderId="24" xfId="0" applyNumberFormat="1" applyFont="1" applyFill="1" applyBorder="1" applyAlignment="1">
      <alignment horizontal="center" vertical="center"/>
    </xf>
    <xf numFmtId="0" fontId="5" fillId="0" borderId="28" xfId="0" quotePrefix="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9" xfId="0" applyFont="1" applyFill="1" applyBorder="1" applyAlignment="1">
      <alignment horizontal="left" vertical="top" wrapText="1"/>
    </xf>
    <xf numFmtId="0" fontId="7" fillId="0" borderId="0" xfId="0" applyFont="1" applyAlignment="1">
      <alignment horizontal="center" vertical="center"/>
    </xf>
    <xf numFmtId="0" fontId="6" fillId="0" borderId="49" xfId="0" applyFont="1" applyBorder="1" applyAlignment="1">
      <alignment horizontal="center" vertical="center"/>
    </xf>
    <xf numFmtId="164" fontId="6" fillId="12" borderId="0" xfId="0" applyNumberFormat="1" applyFont="1" applyFill="1" applyAlignment="1">
      <alignment horizontal="center" vertical="center"/>
    </xf>
    <xf numFmtId="164" fontId="6" fillId="2" borderId="0" xfId="0" applyNumberFormat="1" applyFont="1" applyFill="1" applyBorder="1" applyAlignment="1">
      <alignment horizontal="center" vertical="center"/>
    </xf>
    <xf numFmtId="164" fontId="6" fillId="12" borderId="2" xfId="0" applyNumberFormat="1" applyFont="1" applyFill="1" applyBorder="1" applyAlignment="1">
      <alignment horizontal="center" vertical="center"/>
    </xf>
    <xf numFmtId="164" fontId="6" fillId="0" borderId="59"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6" fillId="0" borderId="59" xfId="0" applyFont="1" applyBorder="1" applyAlignment="1">
      <alignment horizontal="center" vertical="center"/>
    </xf>
    <xf numFmtId="0" fontId="6" fillId="0" borderId="62" xfId="0" applyFont="1" applyBorder="1" applyAlignment="1">
      <alignment horizontal="center" vertical="center"/>
    </xf>
    <xf numFmtId="164" fontId="6" fillId="0" borderId="61" xfId="0" applyNumberFormat="1" applyFont="1" applyFill="1" applyBorder="1" applyAlignment="1">
      <alignment horizontal="center" vertical="center"/>
    </xf>
    <xf numFmtId="0" fontId="1" fillId="0" borderId="65" xfId="0" applyFont="1" applyBorder="1" applyAlignment="1">
      <alignment horizontal="left" vertical="center"/>
    </xf>
    <xf numFmtId="0" fontId="1" fillId="0" borderId="66" xfId="0" applyFont="1" applyBorder="1" applyAlignment="1">
      <alignment horizontal="left" vertical="center"/>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 fillId="3" borderId="65" xfId="0" applyFont="1" applyFill="1" applyBorder="1" applyAlignment="1">
      <alignment horizontal="center"/>
    </xf>
    <xf numFmtId="0" fontId="6" fillId="3" borderId="66" xfId="0" applyFont="1" applyFill="1" applyBorder="1" applyAlignment="1">
      <alignment horizontal="center"/>
    </xf>
    <xf numFmtId="164" fontId="5" fillId="2" borderId="0" xfId="0" applyNumberFormat="1" applyFont="1" applyFill="1" applyBorder="1" applyAlignment="1">
      <alignment horizontal="center" vertical="center"/>
    </xf>
    <xf numFmtId="164" fontId="6" fillId="7" borderId="0" xfId="0" applyNumberFormat="1" applyFont="1" applyFill="1" applyAlignment="1">
      <alignment horizontal="center" vertical="center"/>
    </xf>
    <xf numFmtId="0" fontId="6" fillId="0" borderId="6" xfId="0" applyFont="1" applyBorder="1" applyAlignment="1">
      <alignment horizontal="center" vertical="center"/>
    </xf>
    <xf numFmtId="0" fontId="7" fillId="0" borderId="0" xfId="0" applyFont="1" applyBorder="1" applyAlignment="1">
      <alignment horizontal="center" vertical="center"/>
    </xf>
    <xf numFmtId="0" fontId="6" fillId="8" borderId="0" xfId="0" applyFont="1" applyFill="1" applyAlignment="1">
      <alignment horizontal="center" vertical="center" wrapText="1"/>
    </xf>
    <xf numFmtId="0" fontId="6" fillId="0" borderId="0" xfId="0" applyFont="1" applyBorder="1" applyAlignment="1">
      <alignment horizontal="center" textRotation="45"/>
    </xf>
    <xf numFmtId="0" fontId="6" fillId="5" borderId="0" xfId="0" applyFont="1" applyFill="1" applyAlignment="1">
      <alignment horizontal="center" vertical="center" wrapText="1"/>
    </xf>
    <xf numFmtId="0" fontId="6" fillId="0" borderId="63" xfId="0" applyFont="1" applyBorder="1" applyAlignment="1">
      <alignment horizontal="center" vertical="center"/>
    </xf>
    <xf numFmtId="164" fontId="6" fillId="7" borderId="64" xfId="0" applyNumberFormat="1" applyFont="1" applyFill="1" applyBorder="1" applyAlignment="1">
      <alignment horizontal="center" vertical="center"/>
    </xf>
    <xf numFmtId="0" fontId="6" fillId="4" borderId="0" xfId="0" applyFont="1" applyFill="1" applyBorder="1" applyAlignment="1">
      <alignment horizontal="center"/>
    </xf>
    <xf numFmtId="164" fontId="6" fillId="0" borderId="0" xfId="0" applyNumberFormat="1" applyFont="1" applyFill="1" applyAlignment="1">
      <alignment horizontal="center" vertical="center"/>
    </xf>
    <xf numFmtId="164" fontId="6" fillId="0" borderId="60" xfId="0" applyNumberFormat="1" applyFont="1" applyFill="1" applyBorder="1" applyAlignment="1">
      <alignment horizontal="right" vertical="center"/>
    </xf>
    <xf numFmtId="164" fontId="6" fillId="0" borderId="60" xfId="0" applyNumberFormat="1" applyFont="1" applyFill="1" applyBorder="1" applyAlignment="1">
      <alignment horizontal="left" vertical="center"/>
    </xf>
    <xf numFmtId="0" fontId="6" fillId="4" borderId="0" xfId="0" applyFont="1" applyFill="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6">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numFmt numFmtId="0" formatCode="General"/>
      <fill>
        <patternFill patternType="none">
          <bgColor auto="1"/>
        </patternFill>
      </fill>
      <border>
        <left/>
        <right/>
        <top/>
        <bottom/>
        <vertical/>
        <horizontal/>
      </border>
    </dxf>
    <dxf>
      <font>
        <color theme="2" tint="-9.9948118533890809E-2"/>
      </font>
      <border>
        <left/>
        <right/>
        <top/>
        <bottom/>
        <vertical/>
        <horizontal/>
      </border>
    </dxf>
    <dxf>
      <font>
        <color theme="0"/>
      </font>
      <border>
        <left/>
        <right/>
        <top/>
        <bottom/>
        <vertical/>
        <horizontal/>
      </border>
    </dxf>
    <dxf>
      <font>
        <color theme="0"/>
      </font>
      <numFmt numFmtId="0" formatCode="General"/>
      <fill>
        <patternFill patternType="none">
          <bgColor auto="1"/>
        </patternFill>
      </fill>
      <border>
        <left/>
        <right/>
        <top/>
        <bottom/>
        <vertical/>
        <horizontal/>
      </border>
    </dxf>
  </dxfs>
  <tableStyles count="0" defaultTableStyle="TableStyleMedium2" defaultPivotStyle="PivotStyleLight16"/>
  <colors>
    <mruColors>
      <color rgb="FFFFC715"/>
      <color rgb="FF884E80"/>
      <color rgb="FFF1E7EF"/>
      <color rgb="FFEC7830"/>
      <color rgb="FF61953D"/>
      <color rgb="FF4F93D1"/>
      <color rgb="FFE0EDF8"/>
      <color rgb="FFE7D5E4"/>
      <color rgb="FFE3CFE0"/>
      <color rgb="FFA56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93943641856"/>
          <c:y val="5.2824074074074072E-2"/>
          <c:w val="0.75727563229119921"/>
          <c:h val="0.8225769174686498"/>
        </c:manualLayout>
      </c:layout>
      <c:barChart>
        <c:barDir val="col"/>
        <c:grouping val="clustered"/>
        <c:varyColors val="0"/>
        <c:ser>
          <c:idx val="0"/>
          <c:order val="0"/>
          <c:tx>
            <c:v>London</c:v>
          </c:tx>
          <c:spPr>
            <a:solidFill>
              <a:schemeClr val="accent1"/>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'4a. Treatment rates'!$E$16:$J$16</c:f>
              <c:numCache>
                <c:formatCode>0.0</c:formatCode>
                <c:ptCount val="6"/>
                <c:pt idx="0">
                  <c:v>36.75</c:v>
                </c:pt>
                <c:pt idx="2">
                  <c:v>48.65</c:v>
                </c:pt>
                <c:pt idx="4">
                  <c:v>12.46</c:v>
                </c:pt>
              </c:numCache>
            </c:numRef>
          </c:val>
          <c:extLst>
            <c:ext xmlns:c16="http://schemas.microsoft.com/office/drawing/2014/chart" uri="{C3380CC4-5D6E-409C-BE32-E72D297353CC}">
              <c16:uniqueId val="{00000000-FFF8-4F21-952A-CD5A0737E696}"/>
            </c:ext>
          </c:extLst>
        </c:ser>
        <c:ser>
          <c:idx val="1"/>
          <c:order val="1"/>
          <c:tx>
            <c:v>NCL</c:v>
          </c:tx>
          <c:spPr>
            <a:solidFill>
              <a:schemeClr val="accent2"/>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'4a. Treatment rates'!$E$19:$J$19</c:f>
              <c:numCache>
                <c:formatCode>0.0</c:formatCode>
                <c:ptCount val="6"/>
                <c:pt idx="0">
                  <c:v>36.76</c:v>
                </c:pt>
                <c:pt idx="2">
                  <c:v>50.46</c:v>
                </c:pt>
                <c:pt idx="4">
                  <c:v>9.36</c:v>
                </c:pt>
              </c:numCache>
            </c:numRef>
          </c:val>
          <c:extLst>
            <c:ext xmlns:c16="http://schemas.microsoft.com/office/drawing/2014/chart" uri="{C3380CC4-5D6E-409C-BE32-E72D297353CC}">
              <c16:uniqueId val="{00000001-FFF8-4F21-952A-CD5A0737E696}"/>
            </c:ext>
          </c:extLst>
        </c:ser>
        <c:ser>
          <c:idx val="2"/>
          <c:order val="2"/>
          <c:tx>
            <c:v>NEL</c:v>
          </c:tx>
          <c:spPr>
            <a:solidFill>
              <a:schemeClr val="accent3"/>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'4a. Treatment rates'!$E$21:$J$21</c:f>
              <c:numCache>
                <c:formatCode>0.0</c:formatCode>
                <c:ptCount val="6"/>
                <c:pt idx="0">
                  <c:v>35.56</c:v>
                </c:pt>
                <c:pt idx="2">
                  <c:v>44.44</c:v>
                </c:pt>
                <c:pt idx="4">
                  <c:v>14.07</c:v>
                </c:pt>
              </c:numCache>
            </c:numRef>
          </c:val>
          <c:extLst>
            <c:ext xmlns:c16="http://schemas.microsoft.com/office/drawing/2014/chart" uri="{C3380CC4-5D6E-409C-BE32-E72D297353CC}">
              <c16:uniqueId val="{00000002-FFF8-4F21-952A-CD5A0737E696}"/>
            </c:ext>
          </c:extLst>
        </c:ser>
        <c:ser>
          <c:idx val="3"/>
          <c:order val="3"/>
          <c:tx>
            <c:v>NWL</c:v>
          </c:tx>
          <c:spPr>
            <a:solidFill>
              <a:schemeClr val="accent4"/>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'4a. Treatment rates'!$E$23:$J$23</c:f>
              <c:numCache>
                <c:formatCode>0.0</c:formatCode>
                <c:ptCount val="6"/>
                <c:pt idx="0">
                  <c:v>37.799999999999997</c:v>
                </c:pt>
                <c:pt idx="2">
                  <c:v>44.41</c:v>
                </c:pt>
                <c:pt idx="4">
                  <c:v>13.22</c:v>
                </c:pt>
              </c:numCache>
            </c:numRef>
          </c:val>
          <c:extLst>
            <c:ext xmlns:c16="http://schemas.microsoft.com/office/drawing/2014/chart" uri="{C3380CC4-5D6E-409C-BE32-E72D297353CC}">
              <c16:uniqueId val="{00000003-FFF8-4F21-952A-CD5A0737E696}"/>
            </c:ext>
          </c:extLst>
        </c:ser>
        <c:ser>
          <c:idx val="4"/>
          <c:order val="4"/>
          <c:tx>
            <c:v>SWL</c:v>
          </c:tx>
          <c:spPr>
            <a:solidFill>
              <a:schemeClr val="accent5"/>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'4a. Treatment rates'!$E$25:$J$25</c:f>
              <c:numCache>
                <c:formatCode>0.0</c:formatCode>
                <c:ptCount val="6"/>
                <c:pt idx="0">
                  <c:v>38.83</c:v>
                </c:pt>
                <c:pt idx="2">
                  <c:v>53.65</c:v>
                </c:pt>
                <c:pt idx="4">
                  <c:v>10.02</c:v>
                </c:pt>
              </c:numCache>
            </c:numRef>
          </c:val>
          <c:extLst>
            <c:ext xmlns:c16="http://schemas.microsoft.com/office/drawing/2014/chart" uri="{C3380CC4-5D6E-409C-BE32-E72D297353CC}">
              <c16:uniqueId val="{00000004-FFF8-4F21-952A-CD5A0737E696}"/>
            </c:ext>
          </c:extLst>
        </c:ser>
        <c:ser>
          <c:idx val="5"/>
          <c:order val="5"/>
          <c:tx>
            <c:v>SEL</c:v>
          </c:tx>
          <c:spPr>
            <a:solidFill>
              <a:schemeClr val="accent6"/>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'4a. Treatment rates'!$E$27:$J$27</c:f>
              <c:numCache>
                <c:formatCode>0.0</c:formatCode>
                <c:ptCount val="6"/>
                <c:pt idx="0">
                  <c:v>35.200000000000003</c:v>
                </c:pt>
                <c:pt idx="2">
                  <c:v>51.2</c:v>
                </c:pt>
                <c:pt idx="4">
                  <c:v>14.4</c:v>
                </c:pt>
              </c:numCache>
            </c:numRef>
          </c:val>
          <c:extLst>
            <c:ext xmlns:c16="http://schemas.microsoft.com/office/drawing/2014/chart" uri="{C3380CC4-5D6E-409C-BE32-E72D297353CC}">
              <c16:uniqueId val="{00000005-FFF8-4F21-952A-CD5A0737E696}"/>
            </c:ext>
          </c:extLst>
        </c:ser>
        <c:dLbls>
          <c:showLegendKey val="0"/>
          <c:showVal val="0"/>
          <c:showCatName val="0"/>
          <c:showSerName val="0"/>
          <c:showPercent val="0"/>
          <c:showBubbleSize val="0"/>
        </c:dLbls>
        <c:gapWidth val="150"/>
        <c:axId val="527068272"/>
        <c:axId val="594498376"/>
      </c:barChart>
      <c:catAx>
        <c:axId val="527068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4498376"/>
        <c:crossesAt val="0"/>
        <c:auto val="1"/>
        <c:lblAlgn val="ctr"/>
        <c:lblOffset val="100"/>
        <c:noMultiLvlLbl val="0"/>
      </c:catAx>
      <c:valAx>
        <c:axId val="5944983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068272"/>
        <c:crosses val="autoZero"/>
        <c:crossBetween val="between"/>
        <c:majorUnit val="20"/>
      </c:valAx>
      <c:spPr>
        <a:noFill/>
        <a:ln>
          <a:noFill/>
        </a:ln>
        <a:effectLst/>
      </c:spPr>
    </c:plotArea>
    <c:legend>
      <c:legendPos val="r"/>
      <c:layout>
        <c:manualLayout>
          <c:xMode val="edge"/>
          <c:yMode val="edge"/>
          <c:x val="0"/>
          <c:y val="0.18229002624671917"/>
          <c:w val="0.12383539831311033"/>
          <c:h val="0.5104199475065617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00104513088725"/>
          <c:y val="5.2824074074074072E-2"/>
          <c:w val="0.68970403705264027"/>
          <c:h val="0.8225769174686498"/>
        </c:manualLayout>
      </c:layout>
      <c:barChart>
        <c:barDir val="col"/>
        <c:grouping val="clustered"/>
        <c:varyColors val="0"/>
        <c:ser>
          <c:idx val="0"/>
          <c:order val="0"/>
          <c:tx>
            <c:v>London</c:v>
          </c:tx>
          <c:spPr>
            <a:solidFill>
              <a:schemeClr val="accent1"/>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stage'!$E$17:$F$17,'4b. Treatment rates by stage'!$G$17:$H$17,'4b. Treatment rates by stage'!$I$17:$J$17)</c:f>
              <c:numCache>
                <c:formatCode>0.0</c:formatCode>
                <c:ptCount val="6"/>
                <c:pt idx="0">
                  <c:v>65.02</c:v>
                </c:pt>
                <c:pt idx="2">
                  <c:v>34.799999999999997</c:v>
                </c:pt>
                <c:pt idx="4">
                  <c:v>86.64</c:v>
                </c:pt>
              </c:numCache>
            </c:numRef>
          </c:val>
          <c:extLst>
            <c:ext xmlns:c16="http://schemas.microsoft.com/office/drawing/2014/chart" uri="{C3380CC4-5D6E-409C-BE32-E72D297353CC}">
              <c16:uniqueId val="{00000000-D754-4552-A6C8-05D4935E325B}"/>
            </c:ext>
          </c:extLst>
        </c:ser>
        <c:ser>
          <c:idx val="1"/>
          <c:order val="1"/>
          <c:tx>
            <c:v>NCL</c:v>
          </c:tx>
          <c:spPr>
            <a:solidFill>
              <a:schemeClr val="accent2"/>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stage'!$E$20:$F$20,'4b. Treatment rates by stage'!$G$20:$H$20,'4b. Treatment rates by stage'!$I$20:$J$20)</c:f>
              <c:numCache>
                <c:formatCode>0.0</c:formatCode>
                <c:ptCount val="6"/>
                <c:pt idx="0">
                  <c:v>62.01</c:v>
                </c:pt>
                <c:pt idx="2">
                  <c:v>35.549999999999997</c:v>
                </c:pt>
                <c:pt idx="4">
                  <c:v>84.59</c:v>
                </c:pt>
              </c:numCache>
            </c:numRef>
          </c:val>
          <c:extLst>
            <c:ext xmlns:c16="http://schemas.microsoft.com/office/drawing/2014/chart" uri="{C3380CC4-5D6E-409C-BE32-E72D297353CC}">
              <c16:uniqueId val="{00000001-D754-4552-A6C8-05D4935E325B}"/>
            </c:ext>
          </c:extLst>
        </c:ser>
        <c:ser>
          <c:idx val="2"/>
          <c:order val="2"/>
          <c:tx>
            <c:v>NEL</c:v>
          </c:tx>
          <c:spPr>
            <a:solidFill>
              <a:schemeClr val="accent3"/>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stage'!$E$22:$F$22,'4b. Treatment rates by stage'!$G$22:$H$22,'4b. Treatment rates by stage'!$I$22:$J$22)</c:f>
              <c:numCache>
                <c:formatCode>0.0</c:formatCode>
                <c:ptCount val="6"/>
                <c:pt idx="0">
                  <c:v>68.98</c:v>
                </c:pt>
                <c:pt idx="2">
                  <c:v>35.44</c:v>
                </c:pt>
                <c:pt idx="4">
                  <c:v>89.32</c:v>
                </c:pt>
              </c:numCache>
            </c:numRef>
          </c:val>
          <c:extLst>
            <c:ext xmlns:c16="http://schemas.microsoft.com/office/drawing/2014/chart" uri="{C3380CC4-5D6E-409C-BE32-E72D297353CC}">
              <c16:uniqueId val="{00000002-D754-4552-A6C8-05D4935E325B}"/>
            </c:ext>
          </c:extLst>
        </c:ser>
        <c:ser>
          <c:idx val="3"/>
          <c:order val="3"/>
          <c:tx>
            <c:v>NWL</c:v>
          </c:tx>
          <c:spPr>
            <a:solidFill>
              <a:schemeClr val="accent4"/>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stage'!$E$24:$F$24,'4b. Treatment rates by stage'!$G$24:$H$24,'4b. Treatment rates by stage'!$I$24:$J$24)</c:f>
              <c:numCache>
                <c:formatCode>0.0</c:formatCode>
                <c:ptCount val="6"/>
                <c:pt idx="0">
                  <c:v>63.52</c:v>
                </c:pt>
                <c:pt idx="2">
                  <c:v>31.46</c:v>
                </c:pt>
                <c:pt idx="4">
                  <c:v>86.39</c:v>
                </c:pt>
              </c:numCache>
            </c:numRef>
          </c:val>
          <c:extLst>
            <c:ext xmlns:c16="http://schemas.microsoft.com/office/drawing/2014/chart" uri="{C3380CC4-5D6E-409C-BE32-E72D297353CC}">
              <c16:uniqueId val="{00000003-D754-4552-A6C8-05D4935E325B}"/>
            </c:ext>
          </c:extLst>
        </c:ser>
        <c:ser>
          <c:idx val="4"/>
          <c:order val="4"/>
          <c:tx>
            <c:v>SWL</c:v>
          </c:tx>
          <c:spPr>
            <a:solidFill>
              <a:schemeClr val="accent5"/>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stage'!$E$26:$F$26,'4b. Treatment rates by stage'!$G$26:$H$26,'4b. Treatment rates by stage'!$I$26:$J$26)</c:f>
              <c:numCache>
                <c:formatCode>0.0</c:formatCode>
                <c:ptCount val="6"/>
                <c:pt idx="0">
                  <c:v>66.63</c:v>
                </c:pt>
                <c:pt idx="2">
                  <c:v>36.700000000000003</c:v>
                </c:pt>
                <c:pt idx="4">
                  <c:v>86.28</c:v>
                </c:pt>
              </c:numCache>
            </c:numRef>
          </c:val>
          <c:extLst>
            <c:ext xmlns:c16="http://schemas.microsoft.com/office/drawing/2014/chart" uri="{C3380CC4-5D6E-409C-BE32-E72D297353CC}">
              <c16:uniqueId val="{00000004-D754-4552-A6C8-05D4935E325B}"/>
            </c:ext>
          </c:extLst>
        </c:ser>
        <c:ser>
          <c:idx val="5"/>
          <c:order val="5"/>
          <c:tx>
            <c:v>SEL</c:v>
          </c:tx>
          <c:spPr>
            <a:solidFill>
              <a:schemeClr val="accent6"/>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stage'!$E$28:$F$28,'4b. Treatment rates by stage'!$G$28:$H$28,'4b. Treatment rates by stage'!$I$28:$J$28)</c:f>
              <c:numCache>
                <c:formatCode>0.0</c:formatCode>
                <c:ptCount val="6"/>
                <c:pt idx="0">
                  <c:v>63.81</c:v>
                </c:pt>
                <c:pt idx="2">
                  <c:v>35.47</c:v>
                </c:pt>
                <c:pt idx="4">
                  <c:v>86.31</c:v>
                </c:pt>
              </c:numCache>
            </c:numRef>
          </c:val>
          <c:extLst>
            <c:ext xmlns:c16="http://schemas.microsoft.com/office/drawing/2014/chart" uri="{C3380CC4-5D6E-409C-BE32-E72D297353CC}">
              <c16:uniqueId val="{00000005-D754-4552-A6C8-05D4935E325B}"/>
            </c:ext>
          </c:extLst>
        </c:ser>
        <c:dLbls>
          <c:showLegendKey val="0"/>
          <c:showVal val="0"/>
          <c:showCatName val="0"/>
          <c:showSerName val="0"/>
          <c:showPercent val="0"/>
          <c:showBubbleSize val="0"/>
        </c:dLbls>
        <c:gapWidth val="150"/>
        <c:axId val="527068272"/>
        <c:axId val="594498376"/>
      </c:barChart>
      <c:catAx>
        <c:axId val="527068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4498376"/>
        <c:crossesAt val="0"/>
        <c:auto val="1"/>
        <c:lblAlgn val="ctr"/>
        <c:lblOffset val="100"/>
        <c:noMultiLvlLbl val="0"/>
      </c:catAx>
      <c:valAx>
        <c:axId val="5944983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27068272"/>
        <c:crosses val="autoZero"/>
        <c:crossBetween val="between"/>
        <c:majorUnit val="20"/>
      </c:valAx>
      <c:spPr>
        <a:noFill/>
        <a:ln>
          <a:noFill/>
        </a:ln>
        <a:effectLst/>
      </c:spPr>
    </c:plotArea>
    <c:legend>
      <c:legendPos val="r"/>
      <c:layout>
        <c:manualLayout>
          <c:xMode val="edge"/>
          <c:yMode val="edge"/>
          <c:x val="0"/>
          <c:y val="0.18229002624671917"/>
          <c:w val="0.20635109018770592"/>
          <c:h val="0.5104199475065617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0238230804756"/>
          <c:y val="5.0925925925925923E-2"/>
          <c:w val="0.87149761769195244"/>
          <c:h val="0.8416746864975212"/>
        </c:manualLayout>
      </c:layout>
      <c:barChart>
        <c:barDir val="col"/>
        <c:grouping val="clustered"/>
        <c:varyColors val="0"/>
        <c:ser>
          <c:idx val="0"/>
          <c:order val="0"/>
          <c:tx>
            <c:v>London</c:v>
          </c:tx>
          <c:spPr>
            <a:solidFill>
              <a:schemeClr val="accent1"/>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stage'!$N$17:$O$17,'4b. Treatment rates by stage'!$P$17:$Q$17,'4b. Treatment rates by stage'!$R$17:$S$17)</c:f>
              <c:numCache>
                <c:formatCode>0.0</c:formatCode>
                <c:ptCount val="6"/>
                <c:pt idx="0">
                  <c:v>61.19</c:v>
                </c:pt>
                <c:pt idx="2">
                  <c:v>63.48</c:v>
                </c:pt>
                <c:pt idx="4">
                  <c:v>61.25</c:v>
                </c:pt>
              </c:numCache>
            </c:numRef>
          </c:val>
          <c:extLst>
            <c:ext xmlns:c16="http://schemas.microsoft.com/office/drawing/2014/chart" uri="{C3380CC4-5D6E-409C-BE32-E72D297353CC}">
              <c16:uniqueId val="{00000000-45E5-4E8E-82B5-F04229043835}"/>
            </c:ext>
          </c:extLst>
        </c:ser>
        <c:ser>
          <c:idx val="1"/>
          <c:order val="1"/>
          <c:tx>
            <c:v>NCL</c:v>
          </c:tx>
          <c:spPr>
            <a:solidFill>
              <a:schemeClr val="accent2"/>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stage'!$N$20:$O$20,'4b. Treatment rates by stage'!$P$20:$Q$20,'4b. Treatment rates by stage'!$R$20:$S$20)</c:f>
              <c:numCache>
                <c:formatCode>0.0</c:formatCode>
                <c:ptCount val="6"/>
                <c:pt idx="0">
                  <c:v>58.51</c:v>
                </c:pt>
                <c:pt idx="2">
                  <c:v>60.33</c:v>
                </c:pt>
                <c:pt idx="4">
                  <c:v>56.88</c:v>
                </c:pt>
              </c:numCache>
            </c:numRef>
          </c:val>
          <c:extLst>
            <c:ext xmlns:c16="http://schemas.microsoft.com/office/drawing/2014/chart" uri="{C3380CC4-5D6E-409C-BE32-E72D297353CC}">
              <c16:uniqueId val="{00000001-45E5-4E8E-82B5-F04229043835}"/>
            </c:ext>
          </c:extLst>
        </c:ser>
        <c:ser>
          <c:idx val="2"/>
          <c:order val="2"/>
          <c:tx>
            <c:v>NEL</c:v>
          </c:tx>
          <c:spPr>
            <a:solidFill>
              <a:schemeClr val="accent3"/>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stage'!$N$22:$O$22,'4b. Treatment rates by stage'!$P$22:$Q$22,'4b. Treatment rates by stage'!$R$22:$S$22)</c:f>
              <c:numCache>
                <c:formatCode>0.0</c:formatCode>
                <c:ptCount val="6"/>
                <c:pt idx="0">
                  <c:v>65.400000000000006</c:v>
                </c:pt>
                <c:pt idx="2">
                  <c:v>67.59</c:v>
                </c:pt>
                <c:pt idx="4">
                  <c:v>67.45</c:v>
                </c:pt>
              </c:numCache>
            </c:numRef>
          </c:val>
          <c:extLst>
            <c:ext xmlns:c16="http://schemas.microsoft.com/office/drawing/2014/chart" uri="{C3380CC4-5D6E-409C-BE32-E72D297353CC}">
              <c16:uniqueId val="{00000002-45E5-4E8E-82B5-F04229043835}"/>
            </c:ext>
          </c:extLst>
        </c:ser>
        <c:ser>
          <c:idx val="3"/>
          <c:order val="3"/>
          <c:tx>
            <c:v>NWL</c:v>
          </c:tx>
          <c:spPr>
            <a:solidFill>
              <a:schemeClr val="accent4"/>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stage'!$N$24:$O$24,'4b. Treatment rates by stage'!$P$24:$Q$24,'4b. Treatment rates by stage'!$R$24:$S$24)</c:f>
              <c:numCache>
                <c:formatCode>0.0</c:formatCode>
                <c:ptCount val="6"/>
                <c:pt idx="0">
                  <c:v>61.03</c:v>
                </c:pt>
                <c:pt idx="2">
                  <c:v>58.93</c:v>
                </c:pt>
                <c:pt idx="4">
                  <c:v>60.09</c:v>
                </c:pt>
              </c:numCache>
            </c:numRef>
          </c:val>
          <c:extLst>
            <c:ext xmlns:c16="http://schemas.microsoft.com/office/drawing/2014/chart" uri="{C3380CC4-5D6E-409C-BE32-E72D297353CC}">
              <c16:uniqueId val="{00000003-45E5-4E8E-82B5-F04229043835}"/>
            </c:ext>
          </c:extLst>
        </c:ser>
        <c:ser>
          <c:idx val="4"/>
          <c:order val="4"/>
          <c:tx>
            <c:v>SWL</c:v>
          </c:tx>
          <c:spPr>
            <a:solidFill>
              <a:schemeClr val="accent5"/>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stage'!$N$26:$O$26,'4b. Treatment rates by stage'!$P$26:$Q$26,'4b. Treatment rates by stage'!$R$26:$S$26)</c:f>
              <c:numCache>
                <c:formatCode>0.0</c:formatCode>
                <c:ptCount val="6"/>
                <c:pt idx="0">
                  <c:v>62.62</c:v>
                </c:pt>
                <c:pt idx="2">
                  <c:v>66.67</c:v>
                </c:pt>
                <c:pt idx="4">
                  <c:v>62.46</c:v>
                </c:pt>
              </c:numCache>
            </c:numRef>
          </c:val>
          <c:extLst>
            <c:ext xmlns:c16="http://schemas.microsoft.com/office/drawing/2014/chart" uri="{C3380CC4-5D6E-409C-BE32-E72D297353CC}">
              <c16:uniqueId val="{00000004-45E5-4E8E-82B5-F04229043835}"/>
            </c:ext>
          </c:extLst>
        </c:ser>
        <c:ser>
          <c:idx val="5"/>
          <c:order val="5"/>
          <c:tx>
            <c:v>SEL</c:v>
          </c:tx>
          <c:spPr>
            <a:solidFill>
              <a:schemeClr val="accent6"/>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stage'!$N$28:$O$28,'4b. Treatment rates by stage'!$P$28:$Q$28,'4b. Treatment rates by stage'!$R$28:$S$28)</c:f>
              <c:numCache>
                <c:formatCode>0.0</c:formatCode>
                <c:ptCount val="6"/>
                <c:pt idx="0">
                  <c:v>58.31</c:v>
                </c:pt>
                <c:pt idx="2">
                  <c:v>64.61</c:v>
                </c:pt>
                <c:pt idx="4">
                  <c:v>59.12</c:v>
                </c:pt>
              </c:numCache>
            </c:numRef>
          </c:val>
          <c:extLst>
            <c:ext xmlns:c16="http://schemas.microsoft.com/office/drawing/2014/chart" uri="{C3380CC4-5D6E-409C-BE32-E72D297353CC}">
              <c16:uniqueId val="{00000005-45E5-4E8E-82B5-F04229043835}"/>
            </c:ext>
          </c:extLst>
        </c:ser>
        <c:dLbls>
          <c:showLegendKey val="0"/>
          <c:showVal val="0"/>
          <c:showCatName val="0"/>
          <c:showSerName val="0"/>
          <c:showPercent val="0"/>
          <c:showBubbleSize val="0"/>
        </c:dLbls>
        <c:gapWidth val="150"/>
        <c:axId val="527068272"/>
        <c:axId val="594498376"/>
      </c:barChart>
      <c:catAx>
        <c:axId val="527068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4498376"/>
        <c:crossesAt val="0"/>
        <c:auto val="1"/>
        <c:lblAlgn val="ctr"/>
        <c:lblOffset val="100"/>
        <c:noMultiLvlLbl val="0"/>
      </c:catAx>
      <c:valAx>
        <c:axId val="59449837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706827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95896867465313E-2"/>
          <c:y val="5.4236293379994166E-2"/>
          <c:w val="0.91340410313253484"/>
          <c:h val="0.82116469816272963"/>
        </c:manualLayout>
      </c:layout>
      <c:barChart>
        <c:barDir val="col"/>
        <c:grouping val="clustered"/>
        <c:varyColors val="0"/>
        <c:ser>
          <c:idx val="0"/>
          <c:order val="0"/>
          <c:tx>
            <c:v>London</c:v>
          </c:tx>
          <c:spPr>
            <a:solidFill>
              <a:schemeClr val="accent1"/>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stage'!$W$17:$AB$17</c:f>
              <c:numCache>
                <c:formatCode>0.0</c:formatCode>
                <c:ptCount val="6"/>
                <c:pt idx="0">
                  <c:v>31.16</c:v>
                </c:pt>
                <c:pt idx="2">
                  <c:v>24.4</c:v>
                </c:pt>
                <c:pt idx="4">
                  <c:v>41.01</c:v>
                </c:pt>
              </c:numCache>
            </c:numRef>
          </c:val>
          <c:extLst>
            <c:ext xmlns:c16="http://schemas.microsoft.com/office/drawing/2014/chart" uri="{C3380CC4-5D6E-409C-BE32-E72D297353CC}">
              <c16:uniqueId val="{00000000-9399-4C97-B251-972A4AF029BD}"/>
            </c:ext>
          </c:extLst>
        </c:ser>
        <c:ser>
          <c:idx val="1"/>
          <c:order val="1"/>
          <c:tx>
            <c:v>NCL</c:v>
          </c:tx>
          <c:spPr>
            <a:solidFill>
              <a:schemeClr val="accent2"/>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stage'!$W$20:$AB$20</c:f>
              <c:numCache>
                <c:formatCode>0.0</c:formatCode>
                <c:ptCount val="6"/>
                <c:pt idx="0">
                  <c:v>28.92</c:v>
                </c:pt>
                <c:pt idx="2">
                  <c:v>24.5</c:v>
                </c:pt>
                <c:pt idx="4">
                  <c:v>41.06</c:v>
                </c:pt>
              </c:numCache>
            </c:numRef>
          </c:val>
          <c:extLst>
            <c:ext xmlns:c16="http://schemas.microsoft.com/office/drawing/2014/chart" uri="{C3380CC4-5D6E-409C-BE32-E72D297353CC}">
              <c16:uniqueId val="{00000001-9399-4C97-B251-972A4AF029BD}"/>
            </c:ext>
          </c:extLst>
        </c:ser>
        <c:ser>
          <c:idx val="2"/>
          <c:order val="2"/>
          <c:tx>
            <c:v>NEL</c:v>
          </c:tx>
          <c:spPr>
            <a:solidFill>
              <a:schemeClr val="accent3"/>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stage'!$W$22:$AB$22</c:f>
              <c:numCache>
                <c:formatCode>0.0</c:formatCode>
                <c:ptCount val="6"/>
                <c:pt idx="0">
                  <c:v>29.8</c:v>
                </c:pt>
                <c:pt idx="2">
                  <c:v>27.34</c:v>
                </c:pt>
                <c:pt idx="4">
                  <c:v>39.659999999999997</c:v>
                </c:pt>
              </c:numCache>
            </c:numRef>
          </c:val>
          <c:extLst>
            <c:ext xmlns:c16="http://schemas.microsoft.com/office/drawing/2014/chart" uri="{C3380CC4-5D6E-409C-BE32-E72D297353CC}">
              <c16:uniqueId val="{00000002-9399-4C97-B251-972A4AF029BD}"/>
            </c:ext>
          </c:extLst>
        </c:ser>
        <c:ser>
          <c:idx val="3"/>
          <c:order val="3"/>
          <c:tx>
            <c:v>NWL</c:v>
          </c:tx>
          <c:spPr>
            <a:solidFill>
              <a:schemeClr val="accent4"/>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stage'!$W$24:$AB$24</c:f>
              <c:numCache>
                <c:formatCode>0.0</c:formatCode>
                <c:ptCount val="6"/>
                <c:pt idx="0">
                  <c:v>29.72</c:v>
                </c:pt>
                <c:pt idx="2">
                  <c:v>21.8</c:v>
                </c:pt>
                <c:pt idx="4">
                  <c:v>37.909999999999997</c:v>
                </c:pt>
              </c:numCache>
            </c:numRef>
          </c:val>
          <c:extLst>
            <c:ext xmlns:c16="http://schemas.microsoft.com/office/drawing/2014/chart" uri="{C3380CC4-5D6E-409C-BE32-E72D297353CC}">
              <c16:uniqueId val="{00000003-9399-4C97-B251-972A4AF029BD}"/>
            </c:ext>
          </c:extLst>
        </c:ser>
        <c:ser>
          <c:idx val="4"/>
          <c:order val="4"/>
          <c:tx>
            <c:v>SWL</c:v>
          </c:tx>
          <c:spPr>
            <a:solidFill>
              <a:schemeClr val="accent5"/>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stage'!$W$26:$AB$26</c:f>
              <c:numCache>
                <c:formatCode>0.0</c:formatCode>
                <c:ptCount val="6"/>
                <c:pt idx="0">
                  <c:v>34.81</c:v>
                </c:pt>
                <c:pt idx="2">
                  <c:v>22.26</c:v>
                </c:pt>
                <c:pt idx="4">
                  <c:v>46.11</c:v>
                </c:pt>
              </c:numCache>
            </c:numRef>
          </c:val>
          <c:extLst>
            <c:ext xmlns:c16="http://schemas.microsoft.com/office/drawing/2014/chart" uri="{C3380CC4-5D6E-409C-BE32-E72D297353CC}">
              <c16:uniqueId val="{00000004-9399-4C97-B251-972A4AF029BD}"/>
            </c:ext>
          </c:extLst>
        </c:ser>
        <c:ser>
          <c:idx val="5"/>
          <c:order val="5"/>
          <c:tx>
            <c:v>SEL</c:v>
          </c:tx>
          <c:spPr>
            <a:solidFill>
              <a:schemeClr val="accent6"/>
            </a:solidFill>
            <a:ln>
              <a:noFill/>
            </a:ln>
            <a:effectLst/>
          </c:spPr>
          <c:invertIfNegative val="0"/>
          <c:cat>
            <c:strRef>
              <c:f>('4b. Treatment rates by stage'!$E$15:$F$15,'4b. Treatment rates by stage'!$G$15:$H$15,'4b. Treatment rates by stage'!$I$15:$J$15)</c:f>
              <c:strCache>
                <c:ptCount val="5"/>
                <c:pt idx="0">
                  <c:v>Radiotherapy</c:v>
                </c:pt>
                <c:pt idx="2">
                  <c:v>Chemotherapy</c:v>
                </c:pt>
                <c:pt idx="4">
                  <c:v>Surgery</c:v>
                </c:pt>
              </c:strCache>
            </c:strRef>
          </c:cat>
          <c:val>
            <c:numRef>
              <c:f>'4b. Treatment rates by stage'!$W$28:$AB$28</c:f>
              <c:numCache>
                <c:formatCode>0.0</c:formatCode>
                <c:ptCount val="6"/>
                <c:pt idx="0">
                  <c:v>32.33</c:v>
                </c:pt>
                <c:pt idx="2">
                  <c:v>28.31</c:v>
                </c:pt>
                <c:pt idx="4">
                  <c:v>40.96</c:v>
                </c:pt>
              </c:numCache>
            </c:numRef>
          </c:val>
          <c:extLst>
            <c:ext xmlns:c16="http://schemas.microsoft.com/office/drawing/2014/chart" uri="{C3380CC4-5D6E-409C-BE32-E72D297353CC}">
              <c16:uniqueId val="{00000005-9399-4C97-B251-972A4AF029BD}"/>
            </c:ext>
          </c:extLst>
        </c:ser>
        <c:dLbls>
          <c:showLegendKey val="0"/>
          <c:showVal val="0"/>
          <c:showCatName val="0"/>
          <c:showSerName val="0"/>
          <c:showPercent val="0"/>
          <c:showBubbleSize val="0"/>
        </c:dLbls>
        <c:gapWidth val="150"/>
        <c:axId val="527068272"/>
        <c:axId val="594498376"/>
      </c:barChart>
      <c:catAx>
        <c:axId val="527068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4498376"/>
        <c:crossesAt val="0"/>
        <c:auto val="1"/>
        <c:lblAlgn val="ctr"/>
        <c:lblOffset val="100"/>
        <c:noMultiLvlLbl val="0"/>
      </c:catAx>
      <c:valAx>
        <c:axId val="594498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706827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23813</xdr:colOff>
      <xdr:row>36</xdr:row>
      <xdr:rowOff>4057</xdr:rowOff>
    </xdr:from>
    <xdr:to>
      <xdr:col>15</xdr:col>
      <xdr:colOff>431006</xdr:colOff>
      <xdr:row>47</xdr:row>
      <xdr:rowOff>105152</xdr:rowOff>
    </xdr:to>
    <xdr:pic>
      <xdr:nvPicPr>
        <xdr:cNvPr id="3" name="Picture 2">
          <a:extLst>
            <a:ext uri="{FF2B5EF4-FFF2-40B4-BE49-F238E27FC236}">
              <a16:creationId xmlns:a16="http://schemas.microsoft.com/office/drawing/2014/main" id="{C1A8EDD2-CE40-4311-B6ED-D6D7DABE20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032" y="6814432"/>
          <a:ext cx="8634412" cy="2196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452437</xdr:colOff>
      <xdr:row>29</xdr:row>
      <xdr:rowOff>166688</xdr:rowOff>
    </xdr:from>
    <xdr:to>
      <xdr:col>10</xdr:col>
      <xdr:colOff>202406</xdr:colOff>
      <xdr:row>37</xdr:row>
      <xdr:rowOff>40482</xdr:rowOff>
    </xdr:to>
    <xdr:graphicFrame macro="">
      <xdr:nvGraphicFramePr>
        <xdr:cNvPr id="2" name="Chart 1">
          <a:extLst>
            <a:ext uri="{FF2B5EF4-FFF2-40B4-BE49-F238E27FC236}">
              <a16:creationId xmlns:a16="http://schemas.microsoft.com/office/drawing/2014/main" id="{867C94DF-D75A-4B3B-9419-B2D793086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81643</xdr:colOff>
      <xdr:row>30</xdr:row>
      <xdr:rowOff>98821</xdr:rowOff>
    </xdr:from>
    <xdr:to>
      <xdr:col>10</xdr:col>
      <xdr:colOff>119062</xdr:colOff>
      <xdr:row>44</xdr:row>
      <xdr:rowOff>175021</xdr:rowOff>
    </xdr:to>
    <xdr:graphicFrame macro="">
      <xdr:nvGraphicFramePr>
        <xdr:cNvPr id="2" name="Chart 1">
          <a:extLst>
            <a:ext uri="{FF2B5EF4-FFF2-40B4-BE49-F238E27FC236}">
              <a16:creationId xmlns:a16="http://schemas.microsoft.com/office/drawing/2014/main" id="{51B794A0-2B5D-4CFB-90F5-84051CBB8E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312965</xdr:colOff>
      <xdr:row>30</xdr:row>
      <xdr:rowOff>96952</xdr:rowOff>
    </xdr:from>
    <xdr:to>
      <xdr:col>18</xdr:col>
      <xdr:colOff>707572</xdr:colOff>
      <xdr:row>44</xdr:row>
      <xdr:rowOff>173152</xdr:rowOff>
    </xdr:to>
    <xdr:graphicFrame macro="">
      <xdr:nvGraphicFramePr>
        <xdr:cNvPr id="3" name="Chart 2">
          <a:extLst>
            <a:ext uri="{FF2B5EF4-FFF2-40B4-BE49-F238E27FC236}">
              <a16:creationId xmlns:a16="http://schemas.microsoft.com/office/drawing/2014/main" id="{9ACA4FF1-9D23-4470-91AE-F28273F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47625</xdr:colOff>
      <xdr:row>30</xdr:row>
      <xdr:rowOff>86746</xdr:rowOff>
    </xdr:from>
    <xdr:to>
      <xdr:col>28</xdr:col>
      <xdr:colOff>1</xdr:colOff>
      <xdr:row>44</xdr:row>
      <xdr:rowOff>162946</xdr:rowOff>
    </xdr:to>
    <xdr:graphicFrame macro="">
      <xdr:nvGraphicFramePr>
        <xdr:cNvPr id="4" name="Chart 3">
          <a:extLst>
            <a:ext uri="{FF2B5EF4-FFF2-40B4-BE49-F238E27FC236}">
              <a16:creationId xmlns:a16="http://schemas.microsoft.com/office/drawing/2014/main" id="{C1133E17-06D8-491C-9179-5FDE4F288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land.TCSTLondon@nhs.net?subject=London%20Inequalities%20toolk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cin.org.uk/publications/routes_to_diagnosi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cin.org.uk/view?rid=386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ncin.org.uk/view?rid=398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ncin.org.uk/view?rid=3864" TargetMode="External"/><Relationship Id="rId1" Type="http://schemas.openxmlformats.org/officeDocument/2006/relationships/hyperlink" Target="http://ncin.org.uk/view?rid=3989" TargetMode="Externa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6BAD-10CA-43F3-8C47-D23B7CF9D729}">
  <dimension ref="A1:R49"/>
  <sheetViews>
    <sheetView showGridLines="0" tabSelected="1" zoomScale="80" zoomScaleNormal="80" workbookViewId="0">
      <selection activeCell="D23" sqref="D23"/>
    </sheetView>
  </sheetViews>
  <sheetFormatPr defaultColWidth="9.140625" defaultRowHeight="15" x14ac:dyDescent="0.25"/>
  <cols>
    <col min="1" max="1" width="9.140625" style="45"/>
    <col min="2" max="2" width="5" style="45" customWidth="1"/>
    <col min="3" max="16384" width="9.140625" style="45"/>
  </cols>
  <sheetData>
    <row r="1" spans="1:18" x14ac:dyDescent="0.25">
      <c r="A1" s="1"/>
      <c r="B1" s="1"/>
      <c r="C1" s="1"/>
      <c r="D1" s="1"/>
      <c r="E1" s="1"/>
      <c r="F1" s="1"/>
      <c r="G1" s="1"/>
      <c r="H1" s="1"/>
      <c r="I1" s="1"/>
      <c r="J1" s="1"/>
      <c r="K1" s="1"/>
      <c r="L1" s="1"/>
      <c r="M1" s="1"/>
      <c r="N1" s="1"/>
      <c r="O1" s="1"/>
      <c r="P1" s="1"/>
      <c r="Q1" s="2"/>
      <c r="R1" s="2"/>
    </row>
    <row r="2" spans="1:18" ht="25.5" customHeight="1" x14ac:dyDescent="0.25">
      <c r="A2" s="1"/>
      <c r="B2" s="199" t="s">
        <v>45</v>
      </c>
      <c r="C2" s="199"/>
      <c r="D2" s="199"/>
      <c r="E2" s="199"/>
      <c r="F2" s="199"/>
      <c r="G2" s="199"/>
      <c r="H2" s="199"/>
      <c r="I2" s="199"/>
      <c r="J2" s="199"/>
      <c r="K2" s="199"/>
      <c r="L2" s="199"/>
      <c r="M2" s="199"/>
      <c r="N2" s="199"/>
      <c r="O2" s="199"/>
      <c r="P2" s="199"/>
      <c r="Q2" s="2"/>
      <c r="R2" s="2"/>
    </row>
    <row r="3" spans="1:18" ht="9.75" customHeight="1" x14ac:dyDescent="0.25">
      <c r="A3" s="1"/>
      <c r="B3" s="199"/>
      <c r="C3" s="199"/>
      <c r="D3" s="199"/>
      <c r="E3" s="199"/>
      <c r="F3" s="199"/>
      <c r="G3" s="199"/>
      <c r="H3" s="199"/>
      <c r="I3" s="199"/>
      <c r="J3" s="199"/>
      <c r="K3" s="199"/>
      <c r="L3" s="199"/>
      <c r="M3" s="199"/>
      <c r="N3" s="199"/>
      <c r="O3" s="199"/>
      <c r="P3" s="199"/>
      <c r="Q3" s="2"/>
      <c r="R3" s="2"/>
    </row>
    <row r="4" spans="1:18" x14ac:dyDescent="0.25">
      <c r="A4" s="1"/>
      <c r="B4" s="1"/>
      <c r="C4" s="1"/>
      <c r="D4" s="1"/>
      <c r="E4" s="1"/>
      <c r="F4" s="1"/>
      <c r="G4" s="1"/>
      <c r="H4" s="1"/>
      <c r="I4" s="1"/>
      <c r="J4" s="1"/>
      <c r="K4" s="1"/>
      <c r="L4" s="1"/>
      <c r="M4" s="1"/>
      <c r="N4" s="74"/>
      <c r="O4" s="1"/>
      <c r="P4" s="35" t="s">
        <v>0</v>
      </c>
      <c r="Q4" s="2"/>
      <c r="R4" s="2"/>
    </row>
    <row r="5" spans="1:18" x14ac:dyDescent="0.25">
      <c r="A5" s="1"/>
      <c r="B5" s="2"/>
      <c r="C5" s="1"/>
      <c r="D5" s="1"/>
      <c r="E5" s="1"/>
      <c r="F5" s="1"/>
      <c r="G5" s="1"/>
      <c r="H5" s="1"/>
      <c r="I5" s="1"/>
      <c r="J5" s="1"/>
      <c r="K5" s="1"/>
      <c r="L5" s="1"/>
      <c r="M5" s="1"/>
      <c r="N5" s="1"/>
      <c r="O5" s="1"/>
      <c r="P5" s="1"/>
      <c r="Q5" s="2"/>
      <c r="R5" s="2"/>
    </row>
    <row r="6" spans="1:18" x14ac:dyDescent="0.25">
      <c r="A6" s="1"/>
      <c r="B6" s="4" t="s">
        <v>1</v>
      </c>
      <c r="C6" s="1"/>
      <c r="D6" s="1"/>
      <c r="E6" s="1"/>
      <c r="F6" s="1"/>
      <c r="G6" s="1"/>
      <c r="H6" s="1"/>
      <c r="I6" s="1"/>
      <c r="J6" s="1"/>
      <c r="K6" s="1"/>
      <c r="L6" s="1"/>
      <c r="M6" s="1"/>
      <c r="N6" s="1"/>
      <c r="O6" s="1"/>
      <c r="P6" s="1"/>
      <c r="Q6" s="2"/>
      <c r="R6" s="2"/>
    </row>
    <row r="7" spans="1:18" ht="12.75" customHeight="1" x14ac:dyDescent="0.25">
      <c r="A7" s="1"/>
      <c r="B7" s="1"/>
      <c r="C7" s="1"/>
      <c r="D7" s="1"/>
      <c r="E7" s="1"/>
      <c r="F7" s="1"/>
      <c r="G7" s="1"/>
      <c r="H7" s="1"/>
      <c r="I7" s="1"/>
      <c r="J7" s="1"/>
      <c r="K7" s="1"/>
      <c r="L7" s="1"/>
      <c r="M7" s="1"/>
      <c r="N7" s="1"/>
      <c r="O7" s="1"/>
      <c r="P7" s="1"/>
      <c r="Q7" s="2"/>
      <c r="R7" s="2"/>
    </row>
    <row r="8" spans="1:18" ht="53.25" customHeight="1" x14ac:dyDescent="0.25">
      <c r="A8" s="1"/>
      <c r="B8" s="197" t="s">
        <v>234</v>
      </c>
      <c r="C8" s="197"/>
      <c r="D8" s="197"/>
      <c r="E8" s="197"/>
      <c r="F8" s="197"/>
      <c r="G8" s="197"/>
      <c r="H8" s="197"/>
      <c r="I8" s="197"/>
      <c r="J8" s="197"/>
      <c r="K8" s="197"/>
      <c r="L8" s="197"/>
      <c r="M8" s="197"/>
      <c r="N8" s="197"/>
      <c r="O8" s="197"/>
      <c r="P8" s="197"/>
      <c r="Q8" s="2"/>
      <c r="R8" s="2"/>
    </row>
    <row r="9" spans="1:18" ht="21.75" customHeight="1" x14ac:dyDescent="0.25">
      <c r="A9" s="1"/>
      <c r="B9" s="118" t="s">
        <v>222</v>
      </c>
      <c r="C9" s="6"/>
      <c r="D9" s="6"/>
      <c r="E9" s="6"/>
      <c r="F9" s="6"/>
      <c r="G9" s="6"/>
      <c r="H9" s="6"/>
      <c r="I9" s="6"/>
      <c r="J9" s="6"/>
      <c r="K9" s="6"/>
      <c r="L9" s="6"/>
      <c r="M9" s="6"/>
      <c r="N9" s="6"/>
      <c r="O9" s="6"/>
      <c r="P9" s="6"/>
      <c r="Q9" s="2"/>
      <c r="R9" s="2"/>
    </row>
    <row r="10" spans="1:18" ht="34.5" customHeight="1" x14ac:dyDescent="0.25">
      <c r="A10" s="1"/>
      <c r="B10" s="197" t="s">
        <v>235</v>
      </c>
      <c r="C10" s="197"/>
      <c r="D10" s="197"/>
      <c r="E10" s="197"/>
      <c r="F10" s="197"/>
      <c r="G10" s="197"/>
      <c r="H10" s="197"/>
      <c r="I10" s="197"/>
      <c r="J10" s="197"/>
      <c r="K10" s="197"/>
      <c r="L10" s="197"/>
      <c r="M10" s="197"/>
      <c r="N10" s="197"/>
      <c r="O10" s="197"/>
      <c r="P10" s="197"/>
      <c r="Q10" s="2"/>
      <c r="R10" s="2"/>
    </row>
    <row r="11" spans="1:18" x14ac:dyDescent="0.25">
      <c r="A11" s="1"/>
      <c r="B11" s="2"/>
      <c r="C11" s="1" t="s">
        <v>51</v>
      </c>
      <c r="D11" s="33" t="s">
        <v>3</v>
      </c>
      <c r="E11" s="1"/>
      <c r="F11" s="1"/>
      <c r="G11" s="1"/>
      <c r="H11" s="1"/>
      <c r="I11" s="1"/>
      <c r="J11" s="1"/>
      <c r="K11" s="1"/>
      <c r="L11" s="1"/>
      <c r="M11" s="1"/>
      <c r="N11" s="1"/>
      <c r="O11" s="1"/>
      <c r="P11" s="1"/>
      <c r="Q11" s="2"/>
      <c r="R11" s="2"/>
    </row>
    <row r="12" spans="1:18" x14ac:dyDescent="0.25">
      <c r="A12" s="1"/>
      <c r="B12" s="2"/>
      <c r="C12" s="1" t="s">
        <v>52</v>
      </c>
      <c r="D12" s="33" t="s">
        <v>4</v>
      </c>
      <c r="E12" s="1"/>
      <c r="F12" s="1"/>
      <c r="G12" s="1"/>
      <c r="H12" s="1"/>
      <c r="I12" s="1"/>
      <c r="J12" s="1"/>
      <c r="K12" s="1"/>
      <c r="L12" s="1"/>
      <c r="M12" s="1"/>
      <c r="N12" s="1"/>
      <c r="O12" s="1"/>
      <c r="P12" s="1"/>
      <c r="Q12" s="2"/>
      <c r="R12" s="2"/>
    </row>
    <row r="13" spans="1:18" x14ac:dyDescent="0.25">
      <c r="A13" s="1"/>
      <c r="B13" s="2"/>
      <c r="C13" s="1" t="s">
        <v>53</v>
      </c>
      <c r="D13" s="33" t="s">
        <v>47</v>
      </c>
      <c r="E13" s="1"/>
      <c r="F13" s="1"/>
      <c r="G13" s="1"/>
      <c r="H13" s="1"/>
      <c r="I13" s="1"/>
      <c r="J13" s="1"/>
      <c r="K13" s="1"/>
      <c r="L13" s="1"/>
      <c r="M13" s="1"/>
      <c r="N13" s="1"/>
      <c r="O13" s="1"/>
      <c r="P13" s="1"/>
      <c r="Q13" s="2"/>
      <c r="R13" s="2"/>
    </row>
    <row r="14" spans="1:18" ht="9.75" customHeight="1" x14ac:dyDescent="0.25">
      <c r="A14" s="1"/>
      <c r="B14" s="2"/>
      <c r="C14" s="1"/>
      <c r="D14" s="1"/>
      <c r="E14" s="1"/>
      <c r="F14" s="1"/>
      <c r="G14" s="1"/>
      <c r="H14" s="1"/>
      <c r="I14" s="1"/>
      <c r="J14" s="1"/>
      <c r="K14" s="1"/>
      <c r="L14" s="1"/>
      <c r="M14" s="1"/>
      <c r="N14" s="1"/>
      <c r="O14" s="1"/>
      <c r="P14" s="1"/>
      <c r="Q14" s="2"/>
      <c r="R14" s="2"/>
    </row>
    <row r="15" spans="1:18" ht="30" customHeight="1" x14ac:dyDescent="0.25">
      <c r="A15" s="1"/>
      <c r="B15" s="200" t="s">
        <v>54</v>
      </c>
      <c r="C15" s="200"/>
      <c r="D15" s="200"/>
      <c r="E15" s="200"/>
      <c r="F15" s="200"/>
      <c r="G15" s="200"/>
      <c r="H15" s="200"/>
      <c r="I15" s="200"/>
      <c r="J15" s="200"/>
      <c r="K15" s="200"/>
      <c r="L15" s="200"/>
      <c r="M15" s="200"/>
      <c r="N15" s="200"/>
      <c r="O15" s="200"/>
      <c r="P15" s="200"/>
      <c r="Q15" s="2"/>
      <c r="R15" s="2"/>
    </row>
    <row r="16" spans="1:18" x14ac:dyDescent="0.25">
      <c r="A16" s="1"/>
      <c r="B16" s="2"/>
      <c r="C16" s="1" t="s">
        <v>79</v>
      </c>
      <c r="D16" s="33" t="s">
        <v>50</v>
      </c>
      <c r="E16" s="1"/>
      <c r="F16" s="1"/>
      <c r="G16" s="1"/>
      <c r="H16" s="1"/>
      <c r="I16" s="1"/>
      <c r="J16" s="1"/>
      <c r="K16" s="1"/>
      <c r="L16" s="1"/>
      <c r="M16" s="1"/>
      <c r="N16" s="1"/>
      <c r="O16" s="1"/>
      <c r="P16" s="1"/>
      <c r="Q16" s="2"/>
      <c r="R16" s="2"/>
    </row>
    <row r="17" spans="1:18" x14ac:dyDescent="0.25">
      <c r="A17" s="1"/>
      <c r="B17" s="2"/>
      <c r="C17" s="1" t="s">
        <v>80</v>
      </c>
      <c r="D17" s="33" t="s">
        <v>81</v>
      </c>
      <c r="E17" s="1"/>
      <c r="F17" s="1"/>
      <c r="G17" s="1"/>
      <c r="H17" s="1"/>
      <c r="I17" s="1"/>
      <c r="J17" s="1"/>
      <c r="K17" s="1"/>
      <c r="L17" s="1"/>
      <c r="M17" s="1"/>
      <c r="N17" s="1"/>
      <c r="O17" s="1"/>
      <c r="P17" s="1"/>
      <c r="Q17" s="2"/>
      <c r="R17" s="2"/>
    </row>
    <row r="18" spans="1:18" ht="8.25" customHeight="1" x14ac:dyDescent="0.25">
      <c r="A18" s="1"/>
      <c r="B18" s="1"/>
      <c r="C18" s="1"/>
      <c r="D18" s="1"/>
      <c r="E18" s="1"/>
      <c r="F18" s="1"/>
      <c r="G18" s="1"/>
      <c r="H18" s="1"/>
      <c r="I18" s="1"/>
      <c r="J18" s="1"/>
      <c r="K18" s="1"/>
      <c r="L18" s="1"/>
      <c r="M18" s="1"/>
      <c r="N18" s="1"/>
      <c r="O18" s="1"/>
      <c r="P18" s="1"/>
      <c r="Q18" s="2"/>
      <c r="R18" s="2"/>
    </row>
    <row r="19" spans="1:18" ht="43.5" customHeight="1" x14ac:dyDescent="0.25">
      <c r="A19" s="1"/>
      <c r="B19" s="197" t="s">
        <v>90</v>
      </c>
      <c r="C19" s="197"/>
      <c r="D19" s="197"/>
      <c r="E19" s="197"/>
      <c r="F19" s="197"/>
      <c r="G19" s="197"/>
      <c r="H19" s="197"/>
      <c r="I19" s="197"/>
      <c r="J19" s="197"/>
      <c r="K19" s="197"/>
      <c r="L19" s="197"/>
      <c r="M19" s="197"/>
      <c r="N19" s="197"/>
      <c r="O19" s="197"/>
      <c r="P19" s="197"/>
      <c r="Q19" s="2"/>
      <c r="R19" s="2"/>
    </row>
    <row r="20" spans="1:18" ht="21.75" customHeight="1" x14ac:dyDescent="0.25">
      <c r="A20" s="1"/>
      <c r="B20" s="1"/>
      <c r="C20" s="1"/>
      <c r="D20" s="1"/>
      <c r="E20" s="1"/>
      <c r="F20" s="1"/>
      <c r="G20" s="1"/>
      <c r="H20" s="1"/>
      <c r="I20" s="1"/>
      <c r="J20" s="1"/>
      <c r="K20" s="1"/>
      <c r="L20" s="1"/>
      <c r="M20" s="1"/>
      <c r="N20" s="1"/>
      <c r="O20" s="1"/>
      <c r="P20" s="1"/>
      <c r="Q20" s="2"/>
      <c r="R20" s="2"/>
    </row>
    <row r="21" spans="1:18" x14ac:dyDescent="0.25">
      <c r="A21" s="1"/>
      <c r="B21" s="4" t="s">
        <v>2</v>
      </c>
      <c r="C21" s="1"/>
      <c r="D21" s="1"/>
      <c r="E21" s="1"/>
      <c r="F21" s="1"/>
      <c r="G21" s="1"/>
      <c r="H21" s="1"/>
      <c r="I21" s="1"/>
      <c r="J21" s="1"/>
      <c r="K21" s="1"/>
      <c r="L21" s="1"/>
      <c r="M21" s="1"/>
      <c r="N21" s="1"/>
      <c r="O21" s="1"/>
      <c r="P21" s="1"/>
      <c r="Q21" s="2"/>
      <c r="R21" s="2"/>
    </row>
    <row r="22" spans="1:18" ht="11.25" customHeight="1" x14ac:dyDescent="0.25">
      <c r="A22" s="1"/>
      <c r="B22" s="4"/>
      <c r="C22" s="1"/>
      <c r="D22" s="1"/>
      <c r="E22" s="1"/>
      <c r="F22" s="1"/>
      <c r="G22" s="1"/>
      <c r="H22" s="1"/>
      <c r="I22" s="1"/>
      <c r="J22" s="1"/>
      <c r="K22" s="1"/>
      <c r="L22" s="1"/>
      <c r="M22" s="1"/>
      <c r="N22" s="1"/>
      <c r="O22" s="1"/>
      <c r="P22" s="1"/>
      <c r="Q22" s="2"/>
      <c r="R22" s="2"/>
    </row>
    <row r="23" spans="1:18" x14ac:dyDescent="0.25">
      <c r="A23" s="1"/>
      <c r="B23" s="1" t="s">
        <v>131</v>
      </c>
      <c r="C23" s="1"/>
      <c r="D23" s="1"/>
      <c r="E23" s="1"/>
      <c r="F23" s="1"/>
      <c r="G23" s="1"/>
      <c r="H23" s="1"/>
      <c r="I23" s="1"/>
      <c r="J23" s="1"/>
      <c r="K23" s="1"/>
      <c r="L23" s="1"/>
      <c r="M23" s="1"/>
      <c r="N23" s="1"/>
      <c r="O23" s="1"/>
      <c r="P23" s="1"/>
      <c r="Q23" s="2"/>
      <c r="R23" s="2"/>
    </row>
    <row r="24" spans="1:18" s="99" customFormat="1" ht="35.25" customHeight="1" x14ac:dyDescent="0.25">
      <c r="A24" s="76"/>
      <c r="B24" s="197" t="s">
        <v>226</v>
      </c>
      <c r="C24" s="197"/>
      <c r="D24" s="197"/>
      <c r="E24" s="197"/>
      <c r="F24" s="197"/>
      <c r="G24" s="197"/>
      <c r="H24" s="197"/>
      <c r="I24" s="197"/>
      <c r="J24" s="197"/>
      <c r="K24" s="197"/>
      <c r="L24" s="197"/>
      <c r="M24" s="197"/>
      <c r="N24" s="197"/>
      <c r="O24" s="197"/>
      <c r="P24" s="197"/>
      <c r="Q24" s="77"/>
      <c r="R24" s="77"/>
    </row>
    <row r="25" spans="1:18" s="99" customFormat="1" ht="33" customHeight="1" x14ac:dyDescent="0.25">
      <c r="A25" s="76"/>
      <c r="B25" s="197" t="s">
        <v>236</v>
      </c>
      <c r="C25" s="197"/>
      <c r="D25" s="197"/>
      <c r="E25" s="197"/>
      <c r="F25" s="197"/>
      <c r="G25" s="197"/>
      <c r="H25" s="197"/>
      <c r="I25" s="197"/>
      <c r="J25" s="197"/>
      <c r="K25" s="197"/>
      <c r="L25" s="197"/>
      <c r="M25" s="197"/>
      <c r="N25" s="197"/>
      <c r="O25" s="197"/>
      <c r="P25" s="197"/>
      <c r="Q25" s="77"/>
      <c r="R25" s="77"/>
    </row>
    <row r="26" spans="1:18" s="99" customFormat="1" ht="15.75" customHeight="1" x14ac:dyDescent="0.25">
      <c r="A26" s="76"/>
      <c r="B26" s="77"/>
      <c r="C26" s="125" t="s">
        <v>128</v>
      </c>
      <c r="D26" s="40"/>
      <c r="E26" s="40"/>
      <c r="F26" s="40"/>
      <c r="G26" s="40"/>
      <c r="H26" s="40"/>
      <c r="I26" s="40"/>
      <c r="J26" s="40"/>
      <c r="K26" s="40"/>
      <c r="L26" s="40"/>
      <c r="M26" s="40"/>
      <c r="N26" s="40"/>
      <c r="O26" s="40"/>
      <c r="P26" s="40"/>
      <c r="Q26" s="77"/>
      <c r="R26" s="77"/>
    </row>
    <row r="27" spans="1:18" s="99" customFormat="1" ht="15.75" customHeight="1" x14ac:dyDescent="0.25">
      <c r="A27" s="76"/>
      <c r="B27" s="77"/>
      <c r="C27" s="125" t="s">
        <v>224</v>
      </c>
      <c r="D27" s="40"/>
      <c r="E27" s="40"/>
      <c r="F27" s="40"/>
      <c r="G27" s="40"/>
      <c r="H27" s="40"/>
      <c r="I27" s="40"/>
      <c r="J27" s="40"/>
      <c r="K27" s="40"/>
      <c r="L27" s="40"/>
      <c r="M27" s="40"/>
      <c r="N27" s="40"/>
      <c r="O27" s="40"/>
      <c r="P27" s="40"/>
      <c r="Q27" s="77"/>
      <c r="R27" s="77"/>
    </row>
    <row r="28" spans="1:18" s="99" customFormat="1" ht="15.75" customHeight="1" x14ac:dyDescent="0.25">
      <c r="A28" s="76"/>
      <c r="B28" s="77"/>
      <c r="C28" s="125" t="s">
        <v>225</v>
      </c>
      <c r="D28" s="40"/>
      <c r="E28" s="40"/>
      <c r="F28" s="40"/>
      <c r="G28" s="40"/>
      <c r="H28" s="40"/>
      <c r="I28" s="40"/>
      <c r="J28" s="40"/>
      <c r="K28" s="40"/>
      <c r="L28" s="40"/>
      <c r="M28" s="40"/>
      <c r="N28" s="40"/>
      <c r="O28" s="40"/>
      <c r="P28" s="40"/>
      <c r="Q28" s="77"/>
      <c r="R28" s="77"/>
    </row>
    <row r="29" spans="1:18" s="99" customFormat="1" ht="17.25" customHeight="1" x14ac:dyDescent="0.25">
      <c r="A29" s="76"/>
      <c r="B29" s="77"/>
      <c r="C29" s="125" t="s">
        <v>129</v>
      </c>
      <c r="D29" s="40"/>
      <c r="E29" s="40"/>
      <c r="F29" s="40"/>
      <c r="G29" s="40"/>
      <c r="H29" s="40"/>
      <c r="I29" s="40"/>
      <c r="J29" s="40"/>
      <c r="K29" s="40"/>
      <c r="L29" s="40"/>
      <c r="M29" s="40"/>
      <c r="N29" s="40"/>
      <c r="O29" s="40"/>
      <c r="P29" s="40"/>
      <c r="Q29" s="77"/>
      <c r="R29" s="77"/>
    </row>
    <row r="30" spans="1:18" s="99" customFormat="1" ht="11.25" customHeight="1" x14ac:dyDescent="0.25">
      <c r="A30" s="76"/>
      <c r="B30" s="124"/>
      <c r="C30" s="7"/>
      <c r="D30" s="101"/>
      <c r="E30" s="101"/>
      <c r="F30" s="101"/>
      <c r="G30" s="101"/>
      <c r="H30" s="101"/>
      <c r="I30" s="101"/>
      <c r="J30" s="101"/>
      <c r="K30" s="101"/>
      <c r="L30" s="101"/>
      <c r="M30" s="101"/>
      <c r="N30" s="101"/>
      <c r="O30" s="101"/>
      <c r="P30" s="101"/>
      <c r="Q30" s="77"/>
      <c r="R30" s="77"/>
    </row>
    <row r="31" spans="1:18" x14ac:dyDescent="0.25">
      <c r="A31" s="1"/>
      <c r="B31" s="1" t="s">
        <v>119</v>
      </c>
      <c r="C31" s="1"/>
      <c r="D31" s="1"/>
      <c r="E31" s="1"/>
      <c r="F31" s="1"/>
      <c r="G31" s="1"/>
      <c r="H31" s="1"/>
      <c r="I31" s="1"/>
      <c r="J31" s="1"/>
      <c r="K31" s="1"/>
      <c r="L31" s="1"/>
      <c r="M31" s="1"/>
      <c r="N31" s="1"/>
      <c r="O31" s="1"/>
      <c r="P31" s="1"/>
      <c r="Q31" s="2"/>
      <c r="R31" s="2"/>
    </row>
    <row r="32" spans="1:18" x14ac:dyDescent="0.25">
      <c r="A32" s="1"/>
      <c r="B32" s="3"/>
      <c r="C32" s="1"/>
      <c r="D32" s="1"/>
      <c r="E32" s="1"/>
      <c r="F32" s="1"/>
      <c r="G32" s="1"/>
      <c r="H32" s="1"/>
      <c r="I32" s="1"/>
      <c r="J32" s="1"/>
      <c r="K32" s="1"/>
      <c r="L32" s="1"/>
      <c r="M32" s="1"/>
      <c r="N32" s="1"/>
      <c r="O32" s="1"/>
      <c r="P32" s="1"/>
      <c r="Q32" s="2"/>
      <c r="R32" s="2"/>
    </row>
    <row r="33" spans="1:18" ht="47.25" customHeight="1" x14ac:dyDescent="0.25">
      <c r="A33" s="1"/>
      <c r="B33" s="198" t="s">
        <v>130</v>
      </c>
      <c r="C33" s="198"/>
      <c r="D33" s="198"/>
      <c r="E33" s="198"/>
      <c r="F33" s="198"/>
      <c r="G33" s="198"/>
      <c r="H33" s="198"/>
      <c r="I33" s="198"/>
      <c r="J33" s="198"/>
      <c r="K33" s="198"/>
      <c r="L33" s="198"/>
      <c r="M33" s="198"/>
      <c r="N33" s="198"/>
      <c r="O33" s="198"/>
      <c r="P33" s="198"/>
      <c r="Q33" s="2"/>
      <c r="R33" s="2"/>
    </row>
    <row r="34" spans="1:18" x14ac:dyDescent="0.25">
      <c r="A34" s="1"/>
      <c r="B34" s="2"/>
      <c r="C34" s="1"/>
      <c r="D34" s="1"/>
      <c r="E34" s="1"/>
      <c r="F34" s="1"/>
      <c r="G34" s="1"/>
      <c r="H34" s="1"/>
      <c r="I34" s="1"/>
      <c r="J34" s="1"/>
      <c r="K34" s="1"/>
      <c r="L34" s="1"/>
      <c r="M34" s="1"/>
      <c r="N34" s="1"/>
      <c r="O34" s="1"/>
      <c r="P34" s="1"/>
      <c r="Q34" s="2"/>
      <c r="R34" s="2"/>
    </row>
    <row r="35" spans="1:18" x14ac:dyDescent="0.25">
      <c r="A35" s="2"/>
      <c r="B35" s="34" t="s">
        <v>120</v>
      </c>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row r="37" spans="1:18" x14ac:dyDescent="0.25">
      <c r="A37" s="2"/>
      <c r="B37" s="2"/>
      <c r="C37" s="2"/>
      <c r="D37" s="2"/>
      <c r="E37" s="2"/>
      <c r="F37" s="2"/>
      <c r="G37" s="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row r="43" spans="1:18" x14ac:dyDescent="0.25">
      <c r="A43" s="2"/>
      <c r="B43" s="2"/>
      <c r="C43" s="2"/>
      <c r="D43" s="2"/>
      <c r="E43" s="2"/>
      <c r="F43" s="2"/>
      <c r="G43" s="2"/>
      <c r="H43" s="2"/>
      <c r="I43" s="2"/>
      <c r="J43" s="2"/>
      <c r="K43" s="2"/>
      <c r="L43" s="2"/>
      <c r="M43" s="2"/>
      <c r="N43" s="2"/>
      <c r="O43" s="2"/>
      <c r="P43" s="2"/>
      <c r="Q43" s="2"/>
      <c r="R43" s="2"/>
    </row>
    <row r="44" spans="1:18" x14ac:dyDescent="0.25">
      <c r="A44" s="2"/>
      <c r="B44" s="2"/>
      <c r="C44" s="2"/>
      <c r="D44" s="2"/>
      <c r="E44" s="2"/>
      <c r="F44" s="2"/>
      <c r="G44" s="2"/>
      <c r="H44" s="2"/>
      <c r="I44" s="2"/>
      <c r="J44" s="2"/>
      <c r="K44" s="2"/>
      <c r="L44" s="2"/>
      <c r="M44" s="2"/>
      <c r="N44" s="2"/>
      <c r="O44" s="2"/>
      <c r="P44" s="2"/>
      <c r="Q44" s="2"/>
      <c r="R44" s="2"/>
    </row>
    <row r="45" spans="1:18" x14ac:dyDescent="0.25">
      <c r="A45" s="2"/>
      <c r="B45" s="2"/>
      <c r="C45" s="2"/>
      <c r="D45" s="2"/>
      <c r="E45" s="2"/>
      <c r="F45" s="2"/>
      <c r="G45" s="2"/>
      <c r="H45" s="2"/>
      <c r="I45" s="2"/>
      <c r="J45" s="2"/>
      <c r="K45" s="2"/>
      <c r="L45" s="2"/>
      <c r="M45" s="2"/>
      <c r="N45" s="2"/>
      <c r="O45" s="2"/>
      <c r="P45" s="2"/>
      <c r="Q45" s="2"/>
      <c r="R45" s="2"/>
    </row>
    <row r="46" spans="1:18" x14ac:dyDescent="0.25">
      <c r="A46" s="2"/>
      <c r="B46" s="2"/>
      <c r="C46" s="2"/>
      <c r="D46" s="2"/>
      <c r="E46" s="2"/>
      <c r="F46" s="2"/>
      <c r="G46" s="2"/>
      <c r="H46" s="2"/>
      <c r="I46" s="2"/>
      <c r="J46" s="2"/>
      <c r="K46" s="2"/>
      <c r="L46" s="2"/>
      <c r="M46" s="2"/>
      <c r="N46" s="2"/>
      <c r="O46" s="2"/>
      <c r="P46" s="2"/>
      <c r="Q46" s="2"/>
      <c r="R46" s="2"/>
    </row>
    <row r="47" spans="1:18" x14ac:dyDescent="0.25">
      <c r="A47" s="2"/>
      <c r="B47" s="2"/>
      <c r="C47" s="2"/>
      <c r="D47" s="2"/>
      <c r="E47" s="2"/>
      <c r="F47" s="2"/>
      <c r="G47" s="2"/>
      <c r="H47" s="2"/>
      <c r="I47" s="2"/>
      <c r="J47" s="2"/>
      <c r="K47" s="2"/>
      <c r="L47" s="2"/>
      <c r="M47" s="2"/>
      <c r="N47" s="2"/>
      <c r="O47" s="2"/>
      <c r="P47" s="2"/>
      <c r="Q47" s="2"/>
      <c r="R47" s="2"/>
    </row>
    <row r="48" spans="1:18" x14ac:dyDescent="0.25">
      <c r="A48" s="2"/>
      <c r="B48" s="2"/>
      <c r="C48" s="2"/>
      <c r="D48" s="2"/>
      <c r="E48" s="2"/>
      <c r="F48" s="2"/>
      <c r="G48" s="2"/>
      <c r="H48" s="2"/>
      <c r="I48" s="2"/>
      <c r="J48" s="2"/>
      <c r="K48" s="2"/>
      <c r="L48" s="2"/>
      <c r="M48" s="2"/>
      <c r="N48" s="2"/>
      <c r="O48" s="2"/>
      <c r="P48" s="2"/>
      <c r="Q48" s="2"/>
      <c r="R48" s="2"/>
    </row>
    <row r="49" spans="1:18" x14ac:dyDescent="0.25">
      <c r="A49" s="2"/>
      <c r="B49" s="2"/>
      <c r="C49" s="2"/>
      <c r="D49" s="2"/>
      <c r="E49" s="2"/>
      <c r="F49" s="2"/>
      <c r="G49" s="2"/>
      <c r="H49" s="2"/>
      <c r="I49" s="2"/>
      <c r="J49" s="2"/>
      <c r="K49" s="2"/>
      <c r="L49" s="2"/>
      <c r="M49" s="2"/>
      <c r="N49" s="2"/>
      <c r="O49" s="2"/>
      <c r="P49" s="2"/>
      <c r="Q49" s="2"/>
      <c r="R49" s="2"/>
    </row>
  </sheetData>
  <mergeCells count="8">
    <mergeCell ref="B24:P24"/>
    <mergeCell ref="B33:P33"/>
    <mergeCell ref="B2:P3"/>
    <mergeCell ref="B8:P8"/>
    <mergeCell ref="B10:P10"/>
    <mergeCell ref="B19:P19"/>
    <mergeCell ref="B15:P15"/>
    <mergeCell ref="B25:P25"/>
  </mergeCells>
  <hyperlinks>
    <hyperlink ref="D11" location="'1. Route to Diagnosis'!A1" display="Route to Diagnosis" xr:uid="{55D569DA-1B4E-4836-8E69-661771B19BE6}"/>
    <hyperlink ref="D12" location="'2. Stage at Diagnosis'!A1" display="Stage at Diagnosis" xr:uid="{D6FA129B-771B-4E66-94AC-0AFCAEF0FB73}"/>
    <hyperlink ref="D13" location="'3. Time referral to treatment'!A1" display="Time from referral to treatment, for those on a 62 day pathway" xr:uid="{F3EA9A7C-17A4-4D7D-B87E-AB69F2F7C202}"/>
    <hyperlink ref="D16" location="'4a. Treatment rates'!A1" display="Rates of cancer treatment" xr:uid="{8124A785-C935-4966-9540-BF2BE983C8F7}"/>
    <hyperlink ref="D17" location="'4b. Treatment rates by stage'!A1" display="Rates of cancer treatment by stage" xr:uid="{2AD6B14B-3867-442A-BFA7-AC367612486C}"/>
    <hyperlink ref="B9" r:id="rId1" xr:uid="{B0EE869C-04B6-4DA5-96B4-49BD1982770A}"/>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36765-8386-4F7C-A078-F70D4150D8A0}">
  <dimension ref="A1:R127"/>
  <sheetViews>
    <sheetView workbookViewId="0">
      <selection activeCell="P23" sqref="P23"/>
    </sheetView>
  </sheetViews>
  <sheetFormatPr defaultRowHeight="15" x14ac:dyDescent="0.25"/>
  <cols>
    <col min="1" max="1" width="25.42578125" customWidth="1"/>
    <col min="2" max="2" width="12.42578125" customWidth="1"/>
    <col min="3" max="17" width="9.140625" style="102"/>
    <col min="18" max="18" width="19" style="107" customWidth="1"/>
  </cols>
  <sheetData>
    <row r="1" spans="1:18" x14ac:dyDescent="0.25">
      <c r="A1" s="115" t="s">
        <v>39</v>
      </c>
      <c r="B1" s="115" t="s">
        <v>27</v>
      </c>
      <c r="C1" s="116" t="s">
        <v>183</v>
      </c>
      <c r="D1" s="116" t="s">
        <v>184</v>
      </c>
      <c r="E1" s="116" t="s">
        <v>185</v>
      </c>
      <c r="F1" s="116" t="s">
        <v>171</v>
      </c>
      <c r="G1" s="116" t="s">
        <v>172</v>
      </c>
      <c r="H1" s="116" t="s">
        <v>173</v>
      </c>
      <c r="I1" s="116" t="s">
        <v>174</v>
      </c>
      <c r="J1" s="116" t="s">
        <v>175</v>
      </c>
      <c r="K1" s="116" t="s">
        <v>176</v>
      </c>
      <c r="L1" s="116" t="s">
        <v>177</v>
      </c>
      <c r="M1" s="116" t="s">
        <v>178</v>
      </c>
      <c r="N1" s="116" t="s">
        <v>179</v>
      </c>
      <c r="O1" s="116" t="s">
        <v>180</v>
      </c>
      <c r="P1" s="116" t="s">
        <v>181</v>
      </c>
      <c r="Q1" s="116" t="s">
        <v>182</v>
      </c>
      <c r="R1" s="117" t="s">
        <v>134</v>
      </c>
    </row>
    <row r="2" spans="1:18" x14ac:dyDescent="0.25">
      <c r="A2" s="108" t="s">
        <v>40</v>
      </c>
      <c r="B2" s="108" t="s">
        <v>7</v>
      </c>
      <c r="C2" s="102">
        <v>23.86</v>
      </c>
      <c r="D2" s="102">
        <v>23.416346557000001</v>
      </c>
      <c r="E2" s="102">
        <v>24.306858851000001</v>
      </c>
      <c r="F2" s="102">
        <v>38.97</v>
      </c>
      <c r="G2" s="102">
        <v>38.455997422000003</v>
      </c>
      <c r="H2" s="102">
        <v>39.474860743999997</v>
      </c>
      <c r="I2" s="102">
        <v>23.4</v>
      </c>
      <c r="J2" s="102">
        <v>22.953498366000002</v>
      </c>
      <c r="K2" s="102">
        <v>23.837968270000001</v>
      </c>
      <c r="L2" s="102">
        <v>10.220000000000001</v>
      </c>
      <c r="M2" s="102">
        <v>9.9014812784000004</v>
      </c>
      <c r="N2" s="102">
        <v>10.534277038000001</v>
      </c>
      <c r="O2" s="102">
        <v>3.56</v>
      </c>
      <c r="P2" s="102">
        <v>3.3658142814000001</v>
      </c>
      <c r="Q2" s="102">
        <v>3.7528971919999998</v>
      </c>
      <c r="R2" s="114">
        <v>1</v>
      </c>
    </row>
    <row r="3" spans="1:18" x14ac:dyDescent="0.25">
      <c r="A3" s="108" t="s">
        <v>40</v>
      </c>
      <c r="B3" s="108" t="s">
        <v>8</v>
      </c>
      <c r="C3" s="102">
        <v>27.94</v>
      </c>
      <c r="D3" s="102">
        <v>27.440452240999999</v>
      </c>
      <c r="E3" s="102">
        <v>28.440569419999999</v>
      </c>
      <c r="F3" s="102">
        <v>29.48</v>
      </c>
      <c r="G3" s="102">
        <v>28.968121813</v>
      </c>
      <c r="H3" s="102">
        <v>29.984351514</v>
      </c>
      <c r="I3" s="102">
        <v>20.68</v>
      </c>
      <c r="J3" s="102">
        <v>20.224392157</v>
      </c>
      <c r="K3" s="102">
        <v>21.127046575000001</v>
      </c>
      <c r="L3" s="102">
        <v>14.34</v>
      </c>
      <c r="M3" s="102">
        <v>13.945055887000001</v>
      </c>
      <c r="N3" s="102">
        <v>14.72613713</v>
      </c>
      <c r="O3" s="102">
        <v>7.57</v>
      </c>
      <c r="P3" s="102">
        <v>7.2771121497999998</v>
      </c>
      <c r="Q3" s="102">
        <v>7.8667611123999999</v>
      </c>
      <c r="R3" s="114">
        <v>2</v>
      </c>
    </row>
    <row r="4" spans="1:18" x14ac:dyDescent="0.25">
      <c r="A4" s="108" t="s">
        <v>40</v>
      </c>
      <c r="B4" s="108" t="s">
        <v>13</v>
      </c>
      <c r="C4" s="102">
        <v>33.869999999999997</v>
      </c>
      <c r="D4" s="102">
        <v>32.675367989999998</v>
      </c>
      <c r="E4" s="102">
        <v>35.058053323000003</v>
      </c>
      <c r="F4" s="102">
        <v>36.36</v>
      </c>
      <c r="G4" s="102">
        <v>35.146729878999999</v>
      </c>
      <c r="H4" s="102">
        <v>37.568545608000001</v>
      </c>
      <c r="I4" s="102">
        <v>19.7</v>
      </c>
      <c r="J4" s="102">
        <v>18.695314072999999</v>
      </c>
      <c r="K4" s="102">
        <v>20.697625551000002</v>
      </c>
      <c r="L4" s="102">
        <v>8.07</v>
      </c>
      <c r="M4" s="102">
        <v>7.3811199138000001</v>
      </c>
      <c r="N4" s="102">
        <v>8.7521694296000003</v>
      </c>
      <c r="O4" s="102">
        <v>2.0099999999999998</v>
      </c>
      <c r="P4" s="102">
        <v>1.6590306758</v>
      </c>
      <c r="Q4" s="102">
        <v>2.3660435570999998</v>
      </c>
      <c r="R4" s="114">
        <v>3</v>
      </c>
    </row>
    <row r="5" spans="1:18" x14ac:dyDescent="0.25">
      <c r="A5" s="108" t="s">
        <v>40</v>
      </c>
      <c r="B5" s="108" t="s">
        <v>14</v>
      </c>
      <c r="C5" s="102">
        <v>21.34</v>
      </c>
      <c r="D5" s="102">
        <v>20.496062779999999</v>
      </c>
      <c r="E5" s="102">
        <v>22.193538471</v>
      </c>
      <c r="F5" s="102">
        <v>39.229999999999997</v>
      </c>
      <c r="G5" s="102">
        <v>38.215700615999999</v>
      </c>
      <c r="H5" s="102">
        <v>40.238448830999999</v>
      </c>
      <c r="I5" s="102">
        <v>23.56</v>
      </c>
      <c r="J5" s="102">
        <v>22.677350576999999</v>
      </c>
      <c r="K5" s="102">
        <v>24.435349077000001</v>
      </c>
      <c r="L5" s="102">
        <v>11.25</v>
      </c>
      <c r="M5" s="102">
        <v>10.593164803000001</v>
      </c>
      <c r="N5" s="102">
        <v>11.902088185</v>
      </c>
      <c r="O5" s="102">
        <v>4.62</v>
      </c>
      <c r="P5" s="102">
        <v>4.1891386797000001</v>
      </c>
      <c r="Q5" s="102">
        <v>5.0591579806000002</v>
      </c>
      <c r="R5" s="114">
        <v>4</v>
      </c>
    </row>
    <row r="6" spans="1:18" x14ac:dyDescent="0.25">
      <c r="A6" s="108" t="s">
        <v>40</v>
      </c>
      <c r="B6" s="108" t="s">
        <v>15</v>
      </c>
      <c r="C6" s="102">
        <v>19.920000000000002</v>
      </c>
      <c r="D6" s="102">
        <v>19.259500340999999</v>
      </c>
      <c r="E6" s="102">
        <v>20.571841892999998</v>
      </c>
      <c r="F6" s="102">
        <v>35.69</v>
      </c>
      <c r="G6" s="102">
        <v>34.898044655</v>
      </c>
      <c r="H6" s="102">
        <v>36.472299688</v>
      </c>
      <c r="I6" s="102">
        <v>24.63</v>
      </c>
      <c r="J6" s="102">
        <v>23.923142409</v>
      </c>
      <c r="K6" s="102">
        <v>25.338979867999999</v>
      </c>
      <c r="L6" s="102">
        <v>13.45</v>
      </c>
      <c r="M6" s="102">
        <v>12.889865231</v>
      </c>
      <c r="N6" s="102">
        <v>14.011048332</v>
      </c>
      <c r="O6" s="102">
        <v>6.32</v>
      </c>
      <c r="P6" s="102">
        <v>5.9179224062999998</v>
      </c>
      <c r="Q6" s="102">
        <v>6.7173551761999999</v>
      </c>
      <c r="R6" s="114">
        <v>5</v>
      </c>
    </row>
    <row r="7" spans="1:18" x14ac:dyDescent="0.25">
      <c r="A7" s="108" t="s">
        <v>40</v>
      </c>
      <c r="B7" s="108" t="s">
        <v>16</v>
      </c>
      <c r="C7" s="102">
        <v>22.62</v>
      </c>
      <c r="D7" s="102">
        <v>22.002451244</v>
      </c>
      <c r="E7" s="102">
        <v>23.229247882999999</v>
      </c>
      <c r="F7" s="102">
        <v>34.32</v>
      </c>
      <c r="G7" s="102">
        <v>33.627766018999999</v>
      </c>
      <c r="H7" s="102">
        <v>35.020096080999998</v>
      </c>
      <c r="I7" s="102">
        <v>23.17</v>
      </c>
      <c r="J7" s="102">
        <v>22.551272716</v>
      </c>
      <c r="K7" s="102">
        <v>23.788552670000001</v>
      </c>
      <c r="L7" s="102">
        <v>13.47</v>
      </c>
      <c r="M7" s="102">
        <v>12.970409436000001</v>
      </c>
      <c r="N7" s="102">
        <v>13.971609816999999</v>
      </c>
      <c r="O7" s="102">
        <v>6.42</v>
      </c>
      <c r="P7" s="102">
        <v>6.0599227743000004</v>
      </c>
      <c r="Q7" s="102">
        <v>6.7786713603999997</v>
      </c>
      <c r="R7" s="114">
        <v>6</v>
      </c>
    </row>
    <row r="8" spans="1:18" x14ac:dyDescent="0.25">
      <c r="A8" s="108" t="s">
        <v>40</v>
      </c>
      <c r="B8" s="108" t="s">
        <v>29</v>
      </c>
      <c r="C8" s="102">
        <v>28.76</v>
      </c>
      <c r="D8" s="102">
        <v>28.009833197999999</v>
      </c>
      <c r="E8" s="102">
        <v>29.52004728</v>
      </c>
      <c r="F8" s="102">
        <v>32</v>
      </c>
      <c r="G8" s="102">
        <v>31.224736002</v>
      </c>
      <c r="H8" s="102">
        <v>32.781058999999999</v>
      </c>
      <c r="I8" s="102">
        <v>20.83</v>
      </c>
      <c r="J8" s="102">
        <v>20.155580136000001</v>
      </c>
      <c r="K8" s="102">
        <v>21.510482884999998</v>
      </c>
      <c r="L8" s="102">
        <v>12.63</v>
      </c>
      <c r="M8" s="102">
        <v>12.078914344999999</v>
      </c>
      <c r="N8" s="102">
        <v>13.187293551</v>
      </c>
      <c r="O8" s="102">
        <v>5.77</v>
      </c>
      <c r="P8" s="102">
        <v>5.3771858789999998</v>
      </c>
      <c r="Q8" s="102">
        <v>6.1548677247999999</v>
      </c>
      <c r="R8" s="114">
        <v>7</v>
      </c>
    </row>
    <row r="9" spans="1:18" x14ac:dyDescent="0.25">
      <c r="A9" s="108" t="s">
        <v>40</v>
      </c>
      <c r="B9" s="108" t="s">
        <v>17</v>
      </c>
      <c r="C9" s="102">
        <v>42.8</v>
      </c>
      <c r="D9" s="102">
        <v>41.456726787999997</v>
      </c>
      <c r="E9" s="102">
        <v>44.142506193999999</v>
      </c>
      <c r="F9" s="102">
        <v>28.55</v>
      </c>
      <c r="G9" s="102">
        <v>27.326408578999999</v>
      </c>
      <c r="H9" s="102">
        <v>29.778097653</v>
      </c>
      <c r="I9" s="102">
        <v>15.47</v>
      </c>
      <c r="J9" s="102">
        <v>14.493015954000001</v>
      </c>
      <c r="K9" s="102">
        <v>16.456169088999999</v>
      </c>
      <c r="L9" s="102">
        <v>9.01</v>
      </c>
      <c r="M9" s="102">
        <v>8.2352624939000005</v>
      </c>
      <c r="N9" s="102">
        <v>9.7896655980999991</v>
      </c>
      <c r="O9" s="102">
        <v>4.16</v>
      </c>
      <c r="P9" s="102">
        <v>3.6190796558999998</v>
      </c>
      <c r="Q9" s="102">
        <v>4.7030679950999996</v>
      </c>
      <c r="R9" s="114">
        <v>8</v>
      </c>
    </row>
    <row r="10" spans="1:18" x14ac:dyDescent="0.25">
      <c r="A10" s="108" t="s">
        <v>40</v>
      </c>
      <c r="B10" s="108" t="s">
        <v>21</v>
      </c>
      <c r="C10" s="102">
        <v>23.14</v>
      </c>
      <c r="D10" s="102">
        <v>22.072826122999999</v>
      </c>
      <c r="E10" s="102">
        <v>24.215383484</v>
      </c>
      <c r="F10" s="102">
        <v>35.89</v>
      </c>
      <c r="G10" s="102">
        <v>34.673414145000002</v>
      </c>
      <c r="H10" s="102">
        <v>37.110260695000001</v>
      </c>
      <c r="I10" s="102">
        <v>23.73</v>
      </c>
      <c r="J10" s="102">
        <v>22.651303322</v>
      </c>
      <c r="K10" s="102">
        <v>24.812586499999998</v>
      </c>
      <c r="L10" s="102">
        <v>11.66</v>
      </c>
      <c r="M10" s="102">
        <v>10.840936017000001</v>
      </c>
      <c r="N10" s="102">
        <v>12.471123103</v>
      </c>
      <c r="O10" s="102">
        <v>5.58</v>
      </c>
      <c r="P10" s="102">
        <v>4.9932433610000002</v>
      </c>
      <c r="Q10" s="102">
        <v>6.1589232496999999</v>
      </c>
      <c r="R10" s="114">
        <v>9</v>
      </c>
    </row>
    <row r="11" spans="1:18" x14ac:dyDescent="0.25">
      <c r="A11" s="108" t="s">
        <v>40</v>
      </c>
      <c r="B11" s="108" t="s">
        <v>20</v>
      </c>
      <c r="C11" s="102">
        <v>21.07</v>
      </c>
      <c r="D11" s="102">
        <v>20.108479481</v>
      </c>
      <c r="E11" s="102">
        <v>22.039798394000002</v>
      </c>
      <c r="F11" s="102">
        <v>34.15</v>
      </c>
      <c r="G11" s="102">
        <v>33.027781599999997</v>
      </c>
      <c r="H11" s="102">
        <v>35.273444320000003</v>
      </c>
      <c r="I11" s="102">
        <v>23.48</v>
      </c>
      <c r="J11" s="102">
        <v>22.478527135</v>
      </c>
      <c r="K11" s="102">
        <v>24.485862824000002</v>
      </c>
      <c r="L11" s="102">
        <v>14.14</v>
      </c>
      <c r="M11" s="102">
        <v>13.316800496000001</v>
      </c>
      <c r="N11" s="102">
        <v>14.966912289</v>
      </c>
      <c r="O11" s="102">
        <v>7.15</v>
      </c>
      <c r="P11" s="102">
        <v>6.5410743841999999</v>
      </c>
      <c r="Q11" s="102">
        <v>7.7613190774999996</v>
      </c>
      <c r="R11" s="114">
        <v>10</v>
      </c>
    </row>
    <row r="12" spans="1:18" x14ac:dyDescent="0.25">
      <c r="A12" s="108" t="s">
        <v>40</v>
      </c>
      <c r="B12" s="108" t="s">
        <v>22</v>
      </c>
      <c r="C12" s="102">
        <v>23.56</v>
      </c>
      <c r="D12" s="102">
        <v>22.319344776000001</v>
      </c>
      <c r="E12" s="102">
        <v>24.796893022999999</v>
      </c>
      <c r="F12" s="102">
        <v>35.380000000000003</v>
      </c>
      <c r="G12" s="102">
        <v>33.985745137000002</v>
      </c>
      <c r="H12" s="102">
        <v>36.777342707000003</v>
      </c>
      <c r="I12" s="102">
        <v>24.31</v>
      </c>
      <c r="J12" s="102">
        <v>23.060109643000001</v>
      </c>
      <c r="K12" s="102">
        <v>25.564557614999998</v>
      </c>
      <c r="L12" s="102">
        <v>11.31</v>
      </c>
      <c r="M12" s="102">
        <v>10.38856809</v>
      </c>
      <c r="N12" s="102">
        <v>12.237873791</v>
      </c>
      <c r="O12" s="102">
        <v>5.43</v>
      </c>
      <c r="P12" s="102">
        <v>4.7730036746</v>
      </c>
      <c r="Q12" s="102">
        <v>6.0965615428</v>
      </c>
      <c r="R12" s="114">
        <v>11</v>
      </c>
    </row>
    <row r="13" spans="1:18" x14ac:dyDescent="0.25">
      <c r="A13" s="108" t="s">
        <v>40</v>
      </c>
      <c r="B13" s="108" t="s">
        <v>19</v>
      </c>
      <c r="C13" s="102">
        <v>26.57</v>
      </c>
      <c r="D13" s="102">
        <v>26.161194997999999</v>
      </c>
      <c r="E13" s="102">
        <v>26.969941811999998</v>
      </c>
      <c r="F13" s="102">
        <v>34.53</v>
      </c>
      <c r="G13" s="102">
        <v>34.090129712</v>
      </c>
      <c r="H13" s="102">
        <v>34.960710349000003</v>
      </c>
      <c r="I13" s="102">
        <v>21.53</v>
      </c>
      <c r="J13" s="102">
        <v>21.157593745</v>
      </c>
      <c r="K13" s="102">
        <v>21.910265735999999</v>
      </c>
      <c r="L13" s="102">
        <v>12.14</v>
      </c>
      <c r="M13" s="102">
        <v>11.845826683</v>
      </c>
      <c r="N13" s="102">
        <v>12.443939845999999</v>
      </c>
      <c r="O13" s="102">
        <v>5.23</v>
      </c>
      <c r="P13" s="102">
        <v>5.0263689673999998</v>
      </c>
      <c r="Q13" s="102">
        <v>5.4340281523999998</v>
      </c>
      <c r="R13" s="114">
        <v>12</v>
      </c>
    </row>
    <row r="14" spans="1:18" x14ac:dyDescent="0.25">
      <c r="A14" s="108" t="s">
        <v>40</v>
      </c>
      <c r="B14" s="108" t="s">
        <v>23</v>
      </c>
      <c r="C14" s="102">
        <v>32.89</v>
      </c>
      <c r="D14" s="102">
        <v>31.203023095999999</v>
      </c>
      <c r="E14" s="102">
        <v>34.571483428000001</v>
      </c>
      <c r="F14" s="102">
        <v>31.42</v>
      </c>
      <c r="G14" s="102">
        <v>29.751129164999998</v>
      </c>
      <c r="H14" s="102">
        <v>33.079248888000002</v>
      </c>
      <c r="I14" s="102">
        <v>21.55</v>
      </c>
      <c r="J14" s="102">
        <v>20.071748588999998</v>
      </c>
      <c r="K14" s="102">
        <v>23.019586306000001</v>
      </c>
      <c r="L14" s="102">
        <v>9.77</v>
      </c>
      <c r="M14" s="102">
        <v>8.7047872582999997</v>
      </c>
      <c r="N14" s="102">
        <v>10.833519868</v>
      </c>
      <c r="O14" s="102">
        <v>4.38</v>
      </c>
      <c r="P14" s="102">
        <v>3.6488551360999999</v>
      </c>
      <c r="Q14" s="102">
        <v>5.1166182663999997</v>
      </c>
      <c r="R14" s="114">
        <v>13</v>
      </c>
    </row>
    <row r="15" spans="1:18" x14ac:dyDescent="0.25">
      <c r="A15" s="108" t="s">
        <v>40</v>
      </c>
      <c r="B15" s="108" t="s">
        <v>25</v>
      </c>
      <c r="C15" s="102">
        <v>27.18</v>
      </c>
      <c r="D15" s="102">
        <v>26.196391723000001</v>
      </c>
      <c r="E15" s="102">
        <v>28.169805459999999</v>
      </c>
      <c r="F15" s="102">
        <v>35.700000000000003</v>
      </c>
      <c r="G15" s="102">
        <v>34.635256413</v>
      </c>
      <c r="H15" s="102">
        <v>36.760390194000003</v>
      </c>
      <c r="I15" s="102">
        <v>21.24</v>
      </c>
      <c r="J15" s="102">
        <v>20.334871477</v>
      </c>
      <c r="K15" s="102">
        <v>22.149123401000001</v>
      </c>
      <c r="L15" s="102">
        <v>11.18</v>
      </c>
      <c r="M15" s="102">
        <v>10.479158267000001</v>
      </c>
      <c r="N15" s="102">
        <v>11.876795638999999</v>
      </c>
      <c r="O15" s="102">
        <v>4.7</v>
      </c>
      <c r="P15" s="102">
        <v>4.2297734255000004</v>
      </c>
      <c r="Q15" s="102">
        <v>5.1684340008999996</v>
      </c>
      <c r="R15" s="114">
        <v>14</v>
      </c>
    </row>
    <row r="16" spans="1:18" x14ac:dyDescent="0.25">
      <c r="A16" s="108" t="s">
        <v>40</v>
      </c>
      <c r="B16" s="108">
        <v>2</v>
      </c>
      <c r="C16" s="102">
        <v>26.68</v>
      </c>
      <c r="D16" s="102">
        <v>25.789318700999999</v>
      </c>
      <c r="E16" s="102">
        <v>27.573672507000001</v>
      </c>
      <c r="F16" s="102">
        <v>35.65</v>
      </c>
      <c r="G16" s="102">
        <v>34.686837881000002</v>
      </c>
      <c r="H16" s="102">
        <v>36.619167838999999</v>
      </c>
      <c r="I16" s="102">
        <v>21.46</v>
      </c>
      <c r="J16" s="102">
        <v>20.631465197000001</v>
      </c>
      <c r="K16" s="102">
        <v>22.287717093000001</v>
      </c>
      <c r="L16" s="102">
        <v>11.21</v>
      </c>
      <c r="M16" s="102">
        <v>10.570137449000001</v>
      </c>
      <c r="N16" s="102">
        <v>11.842742543</v>
      </c>
      <c r="O16" s="102">
        <v>5</v>
      </c>
      <c r="P16" s="102">
        <v>4.5598638944000003</v>
      </c>
      <c r="Q16" s="102">
        <v>5.4390768957000004</v>
      </c>
      <c r="R16" s="114">
        <v>15</v>
      </c>
    </row>
    <row r="17" spans="1:18" x14ac:dyDescent="0.25">
      <c r="A17" s="108" t="s">
        <v>40</v>
      </c>
      <c r="B17" s="108">
        <v>3</v>
      </c>
      <c r="C17" s="102">
        <v>26.63</v>
      </c>
      <c r="D17" s="102">
        <v>25.892942466000001</v>
      </c>
      <c r="E17" s="102">
        <v>27.358363063999999</v>
      </c>
      <c r="F17" s="102">
        <v>34.65</v>
      </c>
      <c r="G17" s="102">
        <v>33.863135511000003</v>
      </c>
      <c r="H17" s="102">
        <v>35.440820422999998</v>
      </c>
      <c r="I17" s="102">
        <v>21.76</v>
      </c>
      <c r="J17" s="102">
        <v>21.077202944</v>
      </c>
      <c r="K17" s="102">
        <v>22.445223553000002</v>
      </c>
      <c r="L17" s="102">
        <v>11.93</v>
      </c>
      <c r="M17" s="102">
        <v>11.387793252</v>
      </c>
      <c r="N17" s="102">
        <v>12.462267553</v>
      </c>
      <c r="O17" s="102">
        <v>5.04</v>
      </c>
      <c r="P17" s="102">
        <v>4.6736009784999997</v>
      </c>
      <c r="Q17" s="102">
        <v>5.3986502554999998</v>
      </c>
      <c r="R17" s="114">
        <v>16</v>
      </c>
    </row>
    <row r="18" spans="1:18" x14ac:dyDescent="0.25">
      <c r="A18" s="108" t="s">
        <v>40</v>
      </c>
      <c r="B18" s="108">
        <v>4</v>
      </c>
      <c r="C18" s="102">
        <v>24.83</v>
      </c>
      <c r="D18" s="102">
        <v>24.216363994000002</v>
      </c>
      <c r="E18" s="102">
        <v>25.446154461999999</v>
      </c>
      <c r="F18" s="102">
        <v>34.159999999999997</v>
      </c>
      <c r="G18" s="102">
        <v>33.484488728000002</v>
      </c>
      <c r="H18" s="102">
        <v>34.834431332000001</v>
      </c>
      <c r="I18" s="102">
        <v>22.85</v>
      </c>
      <c r="J18" s="102">
        <v>22.250991026000001</v>
      </c>
      <c r="K18" s="102">
        <v>23.446119287999998</v>
      </c>
      <c r="L18" s="102">
        <v>12.52</v>
      </c>
      <c r="M18" s="102">
        <v>12.047460560999999</v>
      </c>
      <c r="N18" s="102">
        <v>12.989451482</v>
      </c>
      <c r="O18" s="102">
        <v>5.64</v>
      </c>
      <c r="P18" s="102">
        <v>5.3138728693999999</v>
      </c>
      <c r="Q18" s="102">
        <v>5.9706662573999996</v>
      </c>
      <c r="R18" s="114">
        <v>17</v>
      </c>
    </row>
    <row r="19" spans="1:18" x14ac:dyDescent="0.25">
      <c r="A19" s="108" t="s">
        <v>40</v>
      </c>
      <c r="B19" s="108" t="s">
        <v>26</v>
      </c>
      <c r="C19" s="102">
        <v>24.9</v>
      </c>
      <c r="D19" s="102">
        <v>24.229843320000001</v>
      </c>
      <c r="E19" s="102">
        <v>25.572528221999999</v>
      </c>
      <c r="F19" s="102">
        <v>33.619999999999997</v>
      </c>
      <c r="G19" s="102">
        <v>32.882292984000003</v>
      </c>
      <c r="H19" s="102">
        <v>34.349026420999998</v>
      </c>
      <c r="I19" s="102">
        <v>22.4</v>
      </c>
      <c r="J19" s="102">
        <v>21.756872527999999</v>
      </c>
      <c r="K19" s="102">
        <v>23.051459237</v>
      </c>
      <c r="L19" s="102">
        <v>12.92</v>
      </c>
      <c r="M19" s="102">
        <v>12.397309689</v>
      </c>
      <c r="N19" s="102">
        <v>13.438690060000001</v>
      </c>
      <c r="O19" s="102">
        <v>6.16</v>
      </c>
      <c r="P19" s="102">
        <v>5.7877089807999997</v>
      </c>
      <c r="Q19" s="102">
        <v>6.5342685585</v>
      </c>
      <c r="R19" s="114">
        <v>18</v>
      </c>
    </row>
    <row r="20" spans="1:18" x14ac:dyDescent="0.25">
      <c r="A20" s="108" t="s">
        <v>41</v>
      </c>
      <c r="B20" s="108" t="s">
        <v>7</v>
      </c>
      <c r="C20" s="102">
        <v>31.22</v>
      </c>
      <c r="D20" s="102">
        <v>29.136920280999998</v>
      </c>
      <c r="E20" s="102">
        <v>33.297497348</v>
      </c>
      <c r="F20" s="102">
        <v>39.72</v>
      </c>
      <c r="G20" s="102">
        <v>37.519979347000003</v>
      </c>
      <c r="H20" s="102">
        <v>41.913388963999999</v>
      </c>
      <c r="I20" s="102">
        <v>18.149999999999999</v>
      </c>
      <c r="J20" s="102">
        <v>16.422730338000001</v>
      </c>
      <c r="K20" s="102">
        <v>19.883670501000001</v>
      </c>
      <c r="L20" s="102">
        <v>10.91</v>
      </c>
      <c r="M20" s="102">
        <v>9.5131121937999996</v>
      </c>
      <c r="N20" s="102">
        <v>12.312701027999999</v>
      </c>
      <c r="R20" s="114">
        <v>1</v>
      </c>
    </row>
    <row r="21" spans="1:18" x14ac:dyDescent="0.25">
      <c r="A21" s="108" t="s">
        <v>41</v>
      </c>
      <c r="B21" s="108" t="s">
        <v>8</v>
      </c>
      <c r="C21" s="102">
        <v>32.75</v>
      </c>
      <c r="D21" s="102">
        <v>30.674907695999998</v>
      </c>
      <c r="E21" s="102">
        <v>34.833523575999997</v>
      </c>
      <c r="F21" s="102">
        <v>31.12</v>
      </c>
      <c r="G21" s="102">
        <v>29.067824658999999</v>
      </c>
      <c r="H21" s="102">
        <v>33.170294912000003</v>
      </c>
      <c r="I21" s="102">
        <v>17.32</v>
      </c>
      <c r="J21" s="102">
        <v>15.645749297</v>
      </c>
      <c r="K21" s="102">
        <v>18.999115290999999</v>
      </c>
      <c r="L21" s="102">
        <v>18.8</v>
      </c>
      <c r="M21" s="102">
        <v>17.073090422</v>
      </c>
      <c r="N21" s="102">
        <v>20.535494146000001</v>
      </c>
      <c r="R21" s="114">
        <v>2</v>
      </c>
    </row>
    <row r="22" spans="1:18" x14ac:dyDescent="0.25">
      <c r="A22" s="108" t="s">
        <v>41</v>
      </c>
      <c r="B22" s="108" t="s">
        <v>13</v>
      </c>
      <c r="C22" s="102">
        <v>31.92</v>
      </c>
      <c r="D22" s="102">
        <v>25.664265526000001</v>
      </c>
      <c r="E22" s="102">
        <v>38.185499731999997</v>
      </c>
      <c r="F22" s="102">
        <v>40.85</v>
      </c>
      <c r="G22" s="102">
        <v>34.243859878000002</v>
      </c>
      <c r="H22" s="102">
        <v>47.446280967</v>
      </c>
      <c r="I22" s="102">
        <v>15.49</v>
      </c>
      <c r="J22" s="102">
        <v>10.633677927999999</v>
      </c>
      <c r="K22" s="102">
        <v>20.352237564999999</v>
      </c>
      <c r="L22" s="102">
        <v>11.74</v>
      </c>
      <c r="M22" s="102">
        <v>7.4146627247000003</v>
      </c>
      <c r="N22" s="102">
        <v>16.059515679</v>
      </c>
      <c r="R22" s="114">
        <v>3</v>
      </c>
    </row>
    <row r="23" spans="1:18" x14ac:dyDescent="0.25">
      <c r="A23" s="108" t="s">
        <v>41</v>
      </c>
      <c r="B23" s="108" t="s">
        <v>14</v>
      </c>
      <c r="C23" s="102">
        <v>30.94</v>
      </c>
      <c r="D23" s="102">
        <v>26.433120877</v>
      </c>
      <c r="E23" s="102">
        <v>35.448067240999997</v>
      </c>
      <c r="F23" s="102">
        <v>40.35</v>
      </c>
      <c r="G23" s="102">
        <v>35.562675695999999</v>
      </c>
      <c r="H23" s="102">
        <v>45.130393611000002</v>
      </c>
      <c r="I23" s="102">
        <v>17.82</v>
      </c>
      <c r="J23" s="102">
        <v>14.090042559</v>
      </c>
      <c r="K23" s="102">
        <v>21.553521797999998</v>
      </c>
      <c r="L23" s="102">
        <v>10.89</v>
      </c>
      <c r="M23" s="102">
        <v>7.8533279003000001</v>
      </c>
      <c r="N23" s="102">
        <v>13.928850318</v>
      </c>
      <c r="R23" s="114">
        <v>4</v>
      </c>
    </row>
    <row r="24" spans="1:18" x14ac:dyDescent="0.25">
      <c r="A24" s="108" t="s">
        <v>41</v>
      </c>
      <c r="B24" s="108" t="s">
        <v>15</v>
      </c>
      <c r="C24" s="102">
        <v>27.12</v>
      </c>
      <c r="D24" s="102">
        <v>23.947432117000002</v>
      </c>
      <c r="E24" s="102">
        <v>30.285372116000001</v>
      </c>
      <c r="F24" s="102">
        <v>37.43</v>
      </c>
      <c r="G24" s="102">
        <v>33.984100022</v>
      </c>
      <c r="H24" s="102">
        <v>40.883624845999996</v>
      </c>
      <c r="I24" s="102">
        <v>20.5</v>
      </c>
      <c r="J24" s="102">
        <v>17.624793321999999</v>
      </c>
      <c r="K24" s="102">
        <v>23.380497683000002</v>
      </c>
      <c r="L24" s="102">
        <v>14.95</v>
      </c>
      <c r="M24" s="102">
        <v>12.405472951</v>
      </c>
      <c r="N24" s="102">
        <v>17.488706943</v>
      </c>
      <c r="R24" s="114">
        <v>5</v>
      </c>
    </row>
    <row r="25" spans="1:18" x14ac:dyDescent="0.25">
      <c r="A25" s="108" t="s">
        <v>41</v>
      </c>
      <c r="B25" s="108" t="s">
        <v>16</v>
      </c>
      <c r="C25" s="102">
        <v>25.87</v>
      </c>
      <c r="D25" s="102">
        <v>23.369708866</v>
      </c>
      <c r="E25" s="102">
        <v>28.369052795999998</v>
      </c>
      <c r="F25" s="102">
        <v>35.619999999999997</v>
      </c>
      <c r="G25" s="102">
        <v>32.889885509999999</v>
      </c>
      <c r="H25" s="102">
        <v>38.356933828000003</v>
      </c>
      <c r="I25" s="102">
        <v>19.850000000000001</v>
      </c>
      <c r="J25" s="102">
        <v>17.570652313</v>
      </c>
      <c r="K25" s="102">
        <v>22.124004176</v>
      </c>
      <c r="L25" s="102">
        <v>18.66</v>
      </c>
      <c r="M25" s="102">
        <v>16.436069471</v>
      </c>
      <c r="N25" s="102">
        <v>20.883693040000001</v>
      </c>
      <c r="R25" s="114">
        <v>6</v>
      </c>
    </row>
    <row r="26" spans="1:18" x14ac:dyDescent="0.25">
      <c r="A26" s="108" t="s">
        <v>41</v>
      </c>
      <c r="B26" s="108" t="s">
        <v>29</v>
      </c>
      <c r="C26" s="102">
        <v>34.85</v>
      </c>
      <c r="D26" s="102">
        <v>31.738845776000002</v>
      </c>
      <c r="E26" s="102">
        <v>37.961487187000003</v>
      </c>
      <c r="F26" s="102">
        <v>33.07</v>
      </c>
      <c r="G26" s="102">
        <v>30.002315973999998</v>
      </c>
      <c r="H26" s="102">
        <v>36.146407666000002</v>
      </c>
      <c r="I26" s="102">
        <v>16.43</v>
      </c>
      <c r="J26" s="102">
        <v>14.006895764999999</v>
      </c>
      <c r="K26" s="102">
        <v>18.845490472000002</v>
      </c>
      <c r="L26" s="102">
        <v>15.65</v>
      </c>
      <c r="M26" s="102">
        <v>13.276936801</v>
      </c>
      <c r="N26" s="102">
        <v>18.021620357</v>
      </c>
      <c r="R26" s="114">
        <v>7</v>
      </c>
    </row>
    <row r="27" spans="1:18" x14ac:dyDescent="0.25">
      <c r="A27" s="108" t="s">
        <v>41</v>
      </c>
      <c r="B27" s="108" t="s">
        <v>17</v>
      </c>
      <c r="C27" s="102">
        <v>53.41</v>
      </c>
      <c r="D27" s="102">
        <v>48.586147363000002</v>
      </c>
      <c r="E27" s="102">
        <v>58.243120930000003</v>
      </c>
      <c r="F27" s="102">
        <v>28.05</v>
      </c>
      <c r="G27" s="102">
        <v>23.700352982999998</v>
      </c>
      <c r="H27" s="102">
        <v>32.397207993000002</v>
      </c>
      <c r="I27" s="102">
        <v>10.49</v>
      </c>
      <c r="J27" s="102">
        <v>7.5220205504999997</v>
      </c>
      <c r="K27" s="102">
        <v>13.453589206</v>
      </c>
      <c r="L27" s="102">
        <v>8.0500000000000007</v>
      </c>
      <c r="M27" s="102">
        <v>5.4154828413000002</v>
      </c>
      <c r="N27" s="102">
        <v>10.682078133999999</v>
      </c>
      <c r="R27" s="114">
        <v>8</v>
      </c>
    </row>
    <row r="28" spans="1:18" x14ac:dyDescent="0.25">
      <c r="A28" s="108" t="s">
        <v>41</v>
      </c>
      <c r="B28" s="108" t="s">
        <v>21</v>
      </c>
      <c r="C28" s="102">
        <v>29.79</v>
      </c>
      <c r="D28" s="102">
        <v>16.712818261999999</v>
      </c>
      <c r="E28" s="102">
        <v>42.861649823</v>
      </c>
      <c r="F28" s="102">
        <v>38.299999999999997</v>
      </c>
      <c r="G28" s="102">
        <v>24.400376407</v>
      </c>
      <c r="H28" s="102">
        <v>52.195368273</v>
      </c>
      <c r="I28" s="102">
        <v>23.4</v>
      </c>
      <c r="J28" s="102">
        <v>11.299698396</v>
      </c>
      <c r="K28" s="102">
        <v>35.508812241999998</v>
      </c>
      <c r="L28" s="102">
        <v>8.51</v>
      </c>
      <c r="M28" s="102">
        <v>0.53316190730000002</v>
      </c>
      <c r="N28" s="102">
        <v>16.488114688</v>
      </c>
      <c r="R28" s="114">
        <v>9</v>
      </c>
    </row>
    <row r="29" spans="1:18" x14ac:dyDescent="0.25">
      <c r="A29" s="108" t="s">
        <v>41</v>
      </c>
      <c r="B29" s="108" t="s">
        <v>20</v>
      </c>
      <c r="C29" s="102">
        <v>25.71</v>
      </c>
      <c r="D29" s="102">
        <v>11.23477278</v>
      </c>
      <c r="E29" s="102">
        <v>40.193798649000001</v>
      </c>
      <c r="F29" s="102">
        <v>25.71</v>
      </c>
      <c r="G29" s="102">
        <v>11.23477278</v>
      </c>
      <c r="H29" s="102">
        <v>40.193798649000001</v>
      </c>
      <c r="I29" s="102">
        <v>25.71</v>
      </c>
      <c r="J29" s="102">
        <v>11.23477278</v>
      </c>
      <c r="K29" s="102">
        <v>40.193798649000001</v>
      </c>
      <c r="L29" s="102">
        <v>22.86</v>
      </c>
      <c r="M29" s="102">
        <v>8.9456768120000003</v>
      </c>
      <c r="N29" s="102">
        <v>36.768608901999997</v>
      </c>
      <c r="R29" s="114">
        <v>10</v>
      </c>
    </row>
    <row r="30" spans="1:18" x14ac:dyDescent="0.25">
      <c r="A30" s="108" t="s">
        <v>41</v>
      </c>
      <c r="B30" s="108" t="s">
        <v>22</v>
      </c>
      <c r="C30" s="102">
        <v>32.79</v>
      </c>
      <c r="D30" s="102">
        <v>21.006479071000001</v>
      </c>
      <c r="E30" s="102">
        <v>44.567291421</v>
      </c>
      <c r="F30" s="102">
        <v>32.79</v>
      </c>
      <c r="G30" s="102">
        <v>21.006479071000001</v>
      </c>
      <c r="H30" s="102">
        <v>44.567291421</v>
      </c>
      <c r="I30" s="102">
        <v>9.84</v>
      </c>
      <c r="J30" s="102">
        <v>2.3628018481000002</v>
      </c>
      <c r="K30" s="102">
        <v>17.309329299000002</v>
      </c>
      <c r="L30" s="102">
        <v>24.59</v>
      </c>
      <c r="M30" s="102">
        <v>13.783842440999999</v>
      </c>
      <c r="N30" s="102">
        <v>35.396485427999998</v>
      </c>
      <c r="R30" s="114">
        <v>11</v>
      </c>
    </row>
    <row r="31" spans="1:18" x14ac:dyDescent="0.25">
      <c r="A31" s="108" t="s">
        <v>41</v>
      </c>
      <c r="B31" s="108" t="s">
        <v>19</v>
      </c>
      <c r="C31" s="102">
        <v>31.64</v>
      </c>
      <c r="D31" s="102">
        <v>30.094889687999999</v>
      </c>
      <c r="E31" s="102">
        <v>33.183892970999999</v>
      </c>
      <c r="F31" s="102">
        <v>35.72</v>
      </c>
      <c r="G31" s="102">
        <v>34.125025303000001</v>
      </c>
      <c r="H31" s="102">
        <v>37.307647680000002</v>
      </c>
      <c r="I31" s="102">
        <v>17.54</v>
      </c>
      <c r="J31" s="102">
        <v>16.279269004</v>
      </c>
      <c r="K31" s="102">
        <v>18.805428096</v>
      </c>
      <c r="L31" s="102">
        <v>15.1</v>
      </c>
      <c r="M31" s="102">
        <v>13.912774249</v>
      </c>
      <c r="N31" s="102">
        <v>16.291073009000002</v>
      </c>
      <c r="R31" s="114">
        <v>12</v>
      </c>
    </row>
    <row r="32" spans="1:18" x14ac:dyDescent="0.25">
      <c r="A32" s="108" t="s">
        <v>41</v>
      </c>
      <c r="B32" s="108" t="s">
        <v>23</v>
      </c>
      <c r="C32" s="102">
        <v>38.4</v>
      </c>
      <c r="D32" s="102">
        <v>32.204742119999999</v>
      </c>
      <c r="E32" s="102">
        <v>44.588506825000003</v>
      </c>
      <c r="F32" s="102">
        <v>31.65</v>
      </c>
      <c r="G32" s="102">
        <v>25.724315350000001</v>
      </c>
      <c r="H32" s="102">
        <v>37.566823890999999</v>
      </c>
      <c r="I32" s="102">
        <v>20.25</v>
      </c>
      <c r="J32" s="102">
        <v>15.136616085</v>
      </c>
      <c r="K32" s="102">
        <v>25.369713029</v>
      </c>
      <c r="L32" s="102">
        <v>9.6999999999999993</v>
      </c>
      <c r="M32" s="102">
        <v>5.9358996183999997</v>
      </c>
      <c r="N32" s="102">
        <v>13.473383082</v>
      </c>
      <c r="R32" s="114">
        <v>13</v>
      </c>
    </row>
    <row r="33" spans="1:18" x14ac:dyDescent="0.25">
      <c r="A33" s="108" t="s">
        <v>41</v>
      </c>
      <c r="B33" s="108" t="s">
        <v>25</v>
      </c>
      <c r="C33" s="102">
        <v>30.96</v>
      </c>
      <c r="D33" s="102">
        <v>27.965456145000001</v>
      </c>
      <c r="E33" s="102">
        <v>33.960145605000001</v>
      </c>
      <c r="F33" s="102">
        <v>34.57</v>
      </c>
      <c r="G33" s="102">
        <v>31.489953410999998</v>
      </c>
      <c r="H33" s="102">
        <v>37.656654904</v>
      </c>
      <c r="I33" s="102">
        <v>21.55</v>
      </c>
      <c r="J33" s="102">
        <v>18.887847794999999</v>
      </c>
      <c r="K33" s="102">
        <v>24.219373212000001</v>
      </c>
      <c r="L33" s="102">
        <v>12.91</v>
      </c>
      <c r="M33" s="102">
        <v>10.736450675</v>
      </c>
      <c r="N33" s="102">
        <v>15.084118253</v>
      </c>
      <c r="R33" s="114">
        <v>14</v>
      </c>
    </row>
    <row r="34" spans="1:18" x14ac:dyDescent="0.25">
      <c r="A34" s="108" t="s">
        <v>41</v>
      </c>
      <c r="B34" s="108">
        <v>2</v>
      </c>
      <c r="C34" s="102">
        <v>29.53</v>
      </c>
      <c r="D34" s="102">
        <v>26.611578391999998</v>
      </c>
      <c r="E34" s="102">
        <v>32.450255296999998</v>
      </c>
      <c r="F34" s="102">
        <v>36.46</v>
      </c>
      <c r="G34" s="102">
        <v>33.380346570999997</v>
      </c>
      <c r="H34" s="102">
        <v>39.540762170999997</v>
      </c>
      <c r="I34" s="102">
        <v>16.420000000000002</v>
      </c>
      <c r="J34" s="102">
        <v>14.047288912999999</v>
      </c>
      <c r="K34" s="102">
        <v>18.788531981999999</v>
      </c>
      <c r="L34" s="102">
        <v>17.59</v>
      </c>
      <c r="M34" s="102">
        <v>15.154067077000001</v>
      </c>
      <c r="N34" s="102">
        <v>20.027169597</v>
      </c>
      <c r="R34" s="114">
        <v>15</v>
      </c>
    </row>
    <row r="35" spans="1:18" x14ac:dyDescent="0.25">
      <c r="A35" s="108" t="s">
        <v>41</v>
      </c>
      <c r="B35" s="108">
        <v>3</v>
      </c>
      <c r="C35" s="102">
        <v>32.020000000000003</v>
      </c>
      <c r="D35" s="102">
        <v>28.858414742000001</v>
      </c>
      <c r="E35" s="102">
        <v>35.179817039</v>
      </c>
      <c r="F35" s="102">
        <v>37.630000000000003</v>
      </c>
      <c r="G35" s="102">
        <v>34.352319006000002</v>
      </c>
      <c r="H35" s="102">
        <v>40.916498197999999</v>
      </c>
      <c r="I35" s="102">
        <v>16.37</v>
      </c>
      <c r="J35" s="102">
        <v>13.861472235000001</v>
      </c>
      <c r="K35" s="102">
        <v>18.874489533999999</v>
      </c>
      <c r="L35" s="102">
        <v>13.98</v>
      </c>
      <c r="M35" s="102">
        <v>11.629299541</v>
      </c>
      <c r="N35" s="102">
        <v>16.327689706000001</v>
      </c>
      <c r="R35" s="114">
        <v>16</v>
      </c>
    </row>
    <row r="36" spans="1:18" x14ac:dyDescent="0.25">
      <c r="A36" s="108" t="s">
        <v>41</v>
      </c>
      <c r="B36" s="108">
        <v>4</v>
      </c>
      <c r="C36" s="102">
        <v>34.19</v>
      </c>
      <c r="D36" s="102">
        <v>31.263537305</v>
      </c>
      <c r="E36" s="102">
        <v>37.126124722999997</v>
      </c>
      <c r="F36" s="102">
        <v>34</v>
      </c>
      <c r="G36" s="102">
        <v>31.068852056000001</v>
      </c>
      <c r="H36" s="102">
        <v>36.923195657000001</v>
      </c>
      <c r="I36" s="102">
        <v>17.79</v>
      </c>
      <c r="J36" s="102">
        <v>15.429877785</v>
      </c>
      <c r="K36" s="102">
        <v>20.156603328999999</v>
      </c>
      <c r="L36" s="102">
        <v>14.02</v>
      </c>
      <c r="M36" s="102">
        <v>11.870699921</v>
      </c>
      <c r="N36" s="102">
        <v>16.161109224</v>
      </c>
      <c r="R36" s="114">
        <v>17</v>
      </c>
    </row>
    <row r="37" spans="1:18" x14ac:dyDescent="0.25">
      <c r="A37" s="108" t="s">
        <v>41</v>
      </c>
      <c r="B37" s="108" t="s">
        <v>26</v>
      </c>
      <c r="C37" s="102">
        <v>38.1</v>
      </c>
      <c r="D37" s="102">
        <v>30.751945635999999</v>
      </c>
      <c r="E37" s="102">
        <v>45.438530554000003</v>
      </c>
      <c r="F37" s="102">
        <v>30.36</v>
      </c>
      <c r="G37" s="102">
        <v>23.404303627000001</v>
      </c>
      <c r="H37" s="102">
        <v>37.309982087000002</v>
      </c>
      <c r="I37" s="102">
        <v>10.71</v>
      </c>
      <c r="J37" s="102">
        <v>6.0372999231</v>
      </c>
      <c r="K37" s="102">
        <v>15.391271505000001</v>
      </c>
      <c r="L37" s="102">
        <v>20.83</v>
      </c>
      <c r="M37" s="102">
        <v>14.692263852</v>
      </c>
      <c r="N37" s="102">
        <v>26.974402814000001</v>
      </c>
      <c r="R37" s="114">
        <v>18</v>
      </c>
    </row>
    <row r="38" spans="1:18" x14ac:dyDescent="0.25">
      <c r="A38" s="108" t="s">
        <v>28</v>
      </c>
      <c r="B38" s="108" t="s">
        <v>7</v>
      </c>
      <c r="C38" s="102">
        <v>25.32</v>
      </c>
      <c r="D38" s="102">
        <v>24.161166141999999</v>
      </c>
      <c r="E38" s="102">
        <v>26.474075986999999</v>
      </c>
      <c r="F38" s="102">
        <v>36.81</v>
      </c>
      <c r="G38" s="102">
        <v>35.524567062000003</v>
      </c>
      <c r="H38" s="102">
        <v>38.089868586000001</v>
      </c>
      <c r="I38" s="102">
        <v>24.01</v>
      </c>
      <c r="J38" s="102">
        <v>22.874295258</v>
      </c>
      <c r="K38" s="102">
        <v>25.146327095</v>
      </c>
      <c r="L38" s="102">
        <v>10.75</v>
      </c>
      <c r="M38" s="102">
        <v>9.9291901842999994</v>
      </c>
      <c r="N38" s="102">
        <v>11.576978109000001</v>
      </c>
      <c r="O38" s="102">
        <v>3.11</v>
      </c>
      <c r="P38" s="102">
        <v>2.6499729850999998</v>
      </c>
      <c r="Q38" s="102">
        <v>3.5735585929</v>
      </c>
      <c r="R38" s="114">
        <v>1</v>
      </c>
    </row>
    <row r="39" spans="1:18" x14ac:dyDescent="0.25">
      <c r="A39" s="108" t="s">
        <v>28</v>
      </c>
      <c r="B39" s="108" t="s">
        <v>8</v>
      </c>
      <c r="C39" s="102">
        <v>28.32</v>
      </c>
      <c r="D39" s="102">
        <v>27.027552502999999</v>
      </c>
      <c r="E39" s="102">
        <v>29.617608787000002</v>
      </c>
      <c r="F39" s="102">
        <v>28.17</v>
      </c>
      <c r="G39" s="102">
        <v>26.879105478</v>
      </c>
      <c r="H39" s="102">
        <v>29.464980543999999</v>
      </c>
      <c r="I39" s="102">
        <v>19.63</v>
      </c>
      <c r="J39" s="102">
        <v>18.492672852999998</v>
      </c>
      <c r="K39" s="102">
        <v>20.776144350999999</v>
      </c>
      <c r="L39" s="102">
        <v>13.7</v>
      </c>
      <c r="M39" s="102">
        <v>12.710660771000001</v>
      </c>
      <c r="N39" s="102">
        <v>14.687188690999999</v>
      </c>
      <c r="O39" s="102">
        <v>10.17</v>
      </c>
      <c r="P39" s="102">
        <v>9.3032196899000006</v>
      </c>
      <c r="Q39" s="102">
        <v>11.040866332</v>
      </c>
      <c r="R39" s="114">
        <v>2</v>
      </c>
    </row>
    <row r="40" spans="1:18" x14ac:dyDescent="0.25">
      <c r="A40" s="108" t="s">
        <v>28</v>
      </c>
      <c r="B40" s="108" t="s">
        <v>13</v>
      </c>
      <c r="C40" s="102">
        <v>34.35</v>
      </c>
      <c r="D40" s="102">
        <v>31.383995316</v>
      </c>
      <c r="E40" s="102">
        <v>37.309013802999999</v>
      </c>
      <c r="F40" s="102">
        <v>35.46</v>
      </c>
      <c r="G40" s="102">
        <v>32.476461866000001</v>
      </c>
      <c r="H40" s="102">
        <v>38.445523950000002</v>
      </c>
      <c r="I40" s="102">
        <v>20.87</v>
      </c>
      <c r="J40" s="102">
        <v>18.336014804000001</v>
      </c>
      <c r="K40" s="102">
        <v>23.406639705</v>
      </c>
      <c r="L40" s="102">
        <v>7.5</v>
      </c>
      <c r="M40" s="102">
        <v>5.8545198564999996</v>
      </c>
      <c r="N40" s="102">
        <v>9.1404142873000005</v>
      </c>
      <c r="O40" s="102">
        <v>1.82</v>
      </c>
      <c r="P40" s="102">
        <v>0.98893115220000005</v>
      </c>
      <c r="Q40" s="102">
        <v>2.6584852611000001</v>
      </c>
      <c r="R40" s="114">
        <v>3</v>
      </c>
    </row>
    <row r="41" spans="1:18" x14ac:dyDescent="0.25">
      <c r="A41" s="108" t="s">
        <v>28</v>
      </c>
      <c r="B41" s="108" t="s">
        <v>14</v>
      </c>
      <c r="C41" s="102">
        <v>23.76</v>
      </c>
      <c r="D41" s="102">
        <v>21.547992644000001</v>
      </c>
      <c r="E41" s="102">
        <v>25.964270846000002</v>
      </c>
      <c r="F41" s="102">
        <v>36.72</v>
      </c>
      <c r="G41" s="102">
        <v>34.219346600999998</v>
      </c>
      <c r="H41" s="102">
        <v>39.221438261999999</v>
      </c>
      <c r="I41" s="102">
        <v>23.48</v>
      </c>
      <c r="J41" s="102">
        <v>21.276718973000001</v>
      </c>
      <c r="K41" s="102">
        <v>25.674927838999999</v>
      </c>
      <c r="L41" s="102">
        <v>11</v>
      </c>
      <c r="M41" s="102">
        <v>9.3785592284000003</v>
      </c>
      <c r="N41" s="102">
        <v>12.625645397</v>
      </c>
      <c r="O41" s="102">
        <v>5.05</v>
      </c>
      <c r="P41" s="102">
        <v>3.9098908954999998</v>
      </c>
      <c r="Q41" s="102">
        <v>6.1812093148000002</v>
      </c>
      <c r="R41" s="114">
        <v>4</v>
      </c>
    </row>
    <row r="42" spans="1:18" x14ac:dyDescent="0.25">
      <c r="A42" s="108" t="s">
        <v>28</v>
      </c>
      <c r="B42" s="108" t="s">
        <v>15</v>
      </c>
      <c r="C42" s="102">
        <v>20.66</v>
      </c>
      <c r="D42" s="102">
        <v>18.949496628999999</v>
      </c>
      <c r="E42" s="102">
        <v>22.368980621999999</v>
      </c>
      <c r="F42" s="102">
        <v>34.22</v>
      </c>
      <c r="G42" s="102">
        <v>32.211872288999999</v>
      </c>
      <c r="H42" s="102">
        <v>36.218954081</v>
      </c>
      <c r="I42" s="102">
        <v>24</v>
      </c>
      <c r="J42" s="102">
        <v>22.198219936000001</v>
      </c>
      <c r="K42" s="102">
        <v>25.805494084999999</v>
      </c>
      <c r="L42" s="102">
        <v>14.07</v>
      </c>
      <c r="M42" s="102">
        <v>12.598588653</v>
      </c>
      <c r="N42" s="102">
        <v>15.535116082</v>
      </c>
      <c r="O42" s="102">
        <v>7.06</v>
      </c>
      <c r="P42" s="102">
        <v>5.9751217548</v>
      </c>
      <c r="Q42" s="102">
        <v>8.1381558682000001</v>
      </c>
      <c r="R42" s="114">
        <v>5</v>
      </c>
    </row>
    <row r="43" spans="1:18" x14ac:dyDescent="0.25">
      <c r="A43" s="108" t="s">
        <v>28</v>
      </c>
      <c r="B43" s="108" t="s">
        <v>16</v>
      </c>
      <c r="C43" s="102">
        <v>22.83</v>
      </c>
      <c r="D43" s="102">
        <v>21.244225780000001</v>
      </c>
      <c r="E43" s="102">
        <v>24.408752392</v>
      </c>
      <c r="F43" s="102">
        <v>32.590000000000003</v>
      </c>
      <c r="G43" s="102">
        <v>30.826395953999999</v>
      </c>
      <c r="H43" s="102">
        <v>34.360433495000002</v>
      </c>
      <c r="I43" s="102">
        <v>22.97</v>
      </c>
      <c r="J43" s="102">
        <v>21.388611566000002</v>
      </c>
      <c r="K43" s="102">
        <v>24.560334050000002</v>
      </c>
      <c r="L43" s="102">
        <v>13.28</v>
      </c>
      <c r="M43" s="102">
        <v>12.002142848</v>
      </c>
      <c r="N43" s="102">
        <v>14.560935213</v>
      </c>
      <c r="O43" s="102">
        <v>8.32</v>
      </c>
      <c r="P43" s="102">
        <v>7.2826762956</v>
      </c>
      <c r="Q43" s="102">
        <v>9.3654924057999995</v>
      </c>
      <c r="R43" s="114">
        <v>6</v>
      </c>
    </row>
    <row r="44" spans="1:18" x14ac:dyDescent="0.25">
      <c r="A44" s="108" t="s">
        <v>28</v>
      </c>
      <c r="B44" s="108" t="s">
        <v>29</v>
      </c>
      <c r="C44" s="102">
        <v>29.78</v>
      </c>
      <c r="D44" s="102">
        <v>27.803873676999999</v>
      </c>
      <c r="E44" s="102">
        <v>31.758170118999999</v>
      </c>
      <c r="F44" s="102">
        <v>30.22</v>
      </c>
      <c r="G44" s="102">
        <v>28.233565714000001</v>
      </c>
      <c r="H44" s="102">
        <v>32.204390490999998</v>
      </c>
      <c r="I44" s="102">
        <v>20.68</v>
      </c>
      <c r="J44" s="102">
        <v>18.930134277000001</v>
      </c>
      <c r="K44" s="102">
        <v>22.432396137000001</v>
      </c>
      <c r="L44" s="102">
        <v>12.75</v>
      </c>
      <c r="M44" s="102">
        <v>11.307372197999999</v>
      </c>
      <c r="N44" s="102">
        <v>14.191411257</v>
      </c>
      <c r="O44" s="102">
        <v>6.57</v>
      </c>
      <c r="P44" s="102">
        <v>5.4981990881999998</v>
      </c>
      <c r="Q44" s="102">
        <v>7.6404870431000003</v>
      </c>
      <c r="R44" s="114">
        <v>7</v>
      </c>
    </row>
    <row r="45" spans="1:18" x14ac:dyDescent="0.25">
      <c r="A45" s="108" t="s">
        <v>28</v>
      </c>
      <c r="B45" s="108" t="s">
        <v>17</v>
      </c>
      <c r="C45" s="102">
        <v>45.03</v>
      </c>
      <c r="D45" s="102">
        <v>41.484233760999999</v>
      </c>
      <c r="E45" s="102">
        <v>48.581991404999997</v>
      </c>
      <c r="F45" s="102">
        <v>25.96</v>
      </c>
      <c r="G45" s="102">
        <v>22.833022087</v>
      </c>
      <c r="H45" s="102">
        <v>29.087507714000001</v>
      </c>
      <c r="I45" s="102">
        <v>14.97</v>
      </c>
      <c r="J45" s="102">
        <v>12.422200252</v>
      </c>
      <c r="K45" s="102">
        <v>17.511574583000002</v>
      </c>
      <c r="L45" s="102">
        <v>8.74</v>
      </c>
      <c r="M45" s="102">
        <v>6.7270271619999997</v>
      </c>
      <c r="N45" s="102">
        <v>10.756416547000001</v>
      </c>
      <c r="O45" s="102">
        <v>5.3</v>
      </c>
      <c r="P45" s="102">
        <v>3.7002564245</v>
      </c>
      <c r="Q45" s="102">
        <v>6.8957700654999998</v>
      </c>
      <c r="R45" s="114">
        <v>8</v>
      </c>
    </row>
    <row r="46" spans="1:18" x14ac:dyDescent="0.25">
      <c r="A46" s="108" t="s">
        <v>28</v>
      </c>
      <c r="B46" s="108" t="s">
        <v>21</v>
      </c>
      <c r="C46" s="102">
        <v>23.47</v>
      </c>
      <c r="D46" s="102">
        <v>20.297962303999999</v>
      </c>
      <c r="E46" s="102">
        <v>26.640813206000001</v>
      </c>
      <c r="F46" s="102">
        <v>32.51</v>
      </c>
      <c r="G46" s="102">
        <v>29.002152862999999</v>
      </c>
      <c r="H46" s="102">
        <v>36.012424396999997</v>
      </c>
      <c r="I46" s="102">
        <v>24.49</v>
      </c>
      <c r="J46" s="102">
        <v>21.271830014999999</v>
      </c>
      <c r="K46" s="102">
        <v>27.707761821999998</v>
      </c>
      <c r="L46" s="102">
        <v>12.68</v>
      </c>
      <c r="M46" s="102">
        <v>10.192011580000001</v>
      </c>
      <c r="N46" s="102">
        <v>15.172419907</v>
      </c>
      <c r="O46" s="102">
        <v>6.85</v>
      </c>
      <c r="P46" s="102">
        <v>4.9608790158999998</v>
      </c>
      <c r="Q46" s="102">
        <v>8.7417448907999997</v>
      </c>
      <c r="R46" s="114">
        <v>9</v>
      </c>
    </row>
    <row r="47" spans="1:18" x14ac:dyDescent="0.25">
      <c r="A47" s="108" t="s">
        <v>28</v>
      </c>
      <c r="B47" s="108" t="s">
        <v>20</v>
      </c>
      <c r="C47" s="102">
        <v>24.88</v>
      </c>
      <c r="D47" s="102">
        <v>22.307073858999999</v>
      </c>
      <c r="E47" s="102">
        <v>27.461658795999998</v>
      </c>
      <c r="F47" s="102">
        <v>31.17</v>
      </c>
      <c r="G47" s="102">
        <v>28.4135548</v>
      </c>
      <c r="H47" s="102">
        <v>33.936121425000003</v>
      </c>
      <c r="I47" s="102">
        <v>22.39</v>
      </c>
      <c r="J47" s="102">
        <v>19.901840236999998</v>
      </c>
      <c r="K47" s="102">
        <v>24.871517765</v>
      </c>
      <c r="L47" s="102">
        <v>12.86</v>
      </c>
      <c r="M47" s="102">
        <v>10.863007256</v>
      </c>
      <c r="N47" s="102">
        <v>14.853921513</v>
      </c>
      <c r="O47" s="102">
        <v>8.6999999999999993</v>
      </c>
      <c r="P47" s="102">
        <v>7.0159508937000004</v>
      </c>
      <c r="Q47" s="102">
        <v>10.375353454000001</v>
      </c>
      <c r="R47" s="114">
        <v>10</v>
      </c>
    </row>
    <row r="48" spans="1:18" x14ac:dyDescent="0.25">
      <c r="A48" s="108" t="s">
        <v>28</v>
      </c>
      <c r="B48" s="108" t="s">
        <v>22</v>
      </c>
      <c r="C48" s="102">
        <v>22.74</v>
      </c>
      <c r="D48" s="102">
        <v>19.939789180999998</v>
      </c>
      <c r="E48" s="102">
        <v>25.535848869999999</v>
      </c>
      <c r="F48" s="102">
        <v>34.340000000000003</v>
      </c>
      <c r="G48" s="102">
        <v>31.168878474</v>
      </c>
      <c r="H48" s="102">
        <v>37.508615726000002</v>
      </c>
      <c r="I48" s="102">
        <v>23.67</v>
      </c>
      <c r="J48" s="102">
        <v>20.828528169999998</v>
      </c>
      <c r="K48" s="102">
        <v>26.503258373000001</v>
      </c>
      <c r="L48" s="102">
        <v>13.23</v>
      </c>
      <c r="M48" s="102">
        <v>10.963590160000001</v>
      </c>
      <c r="N48" s="102">
        <v>15.486525849</v>
      </c>
      <c r="O48" s="102">
        <v>6.03</v>
      </c>
      <c r="P48" s="102">
        <v>4.4430893146999999</v>
      </c>
      <c r="Q48" s="102">
        <v>7.6218758825000004</v>
      </c>
      <c r="R48" s="114">
        <v>11</v>
      </c>
    </row>
    <row r="49" spans="1:18" x14ac:dyDescent="0.25">
      <c r="A49" s="108" t="s">
        <v>28</v>
      </c>
      <c r="B49" s="108" t="s">
        <v>19</v>
      </c>
      <c r="C49" s="102">
        <v>27.23</v>
      </c>
      <c r="D49" s="102">
        <v>26.186094734000001</v>
      </c>
      <c r="E49" s="102">
        <v>28.280764055999999</v>
      </c>
      <c r="F49" s="102">
        <v>33.1</v>
      </c>
      <c r="G49" s="102">
        <v>31.990877932</v>
      </c>
      <c r="H49" s="102">
        <v>34.205087485999996</v>
      </c>
      <c r="I49" s="102">
        <v>21.46</v>
      </c>
      <c r="J49" s="102">
        <v>20.489515569000002</v>
      </c>
      <c r="K49" s="102">
        <v>22.421147255000001</v>
      </c>
      <c r="L49" s="102">
        <v>12.05</v>
      </c>
      <c r="M49" s="102">
        <v>11.28030259</v>
      </c>
      <c r="N49" s="102">
        <v>12.81191643</v>
      </c>
      <c r="O49" s="102">
        <v>6.17</v>
      </c>
      <c r="P49" s="102">
        <v>5.6011840707999996</v>
      </c>
      <c r="Q49" s="102">
        <v>6.7331098774000004</v>
      </c>
      <c r="R49" s="114">
        <v>12</v>
      </c>
    </row>
    <row r="50" spans="1:18" x14ac:dyDescent="0.25">
      <c r="A50" s="108" t="s">
        <v>28</v>
      </c>
      <c r="B50" s="108" t="s">
        <v>23</v>
      </c>
      <c r="C50" s="102">
        <v>34.380000000000003</v>
      </c>
      <c r="D50" s="102">
        <v>30.2609542</v>
      </c>
      <c r="E50" s="102">
        <v>38.4890458</v>
      </c>
      <c r="F50" s="102">
        <v>30.47</v>
      </c>
      <c r="G50" s="102">
        <v>26.481894937</v>
      </c>
      <c r="H50" s="102">
        <v>34.455605063</v>
      </c>
      <c r="I50" s="102">
        <v>22.27</v>
      </c>
      <c r="J50" s="102">
        <v>18.662020577</v>
      </c>
      <c r="K50" s="102">
        <v>25.869229423</v>
      </c>
      <c r="L50" s="102">
        <v>8.7899999999999991</v>
      </c>
      <c r="M50" s="102">
        <v>6.3365691032999996</v>
      </c>
      <c r="N50" s="102">
        <v>11.241555897</v>
      </c>
      <c r="O50" s="102">
        <v>4.0999999999999996</v>
      </c>
      <c r="P50" s="102">
        <v>2.3836796541999998</v>
      </c>
      <c r="Q50" s="102">
        <v>5.8194453458000002</v>
      </c>
      <c r="R50" s="114">
        <v>13</v>
      </c>
    </row>
    <row r="51" spans="1:18" x14ac:dyDescent="0.25">
      <c r="A51" s="108" t="s">
        <v>28</v>
      </c>
      <c r="B51" s="108" t="s">
        <v>25</v>
      </c>
      <c r="C51" s="102">
        <v>27.12</v>
      </c>
      <c r="D51" s="102">
        <v>23.815849547999999</v>
      </c>
      <c r="E51" s="102">
        <v>30.416575129000002</v>
      </c>
      <c r="F51" s="102">
        <v>34.15</v>
      </c>
      <c r="G51" s="102">
        <v>30.625927417</v>
      </c>
      <c r="H51" s="102">
        <v>37.666755510000002</v>
      </c>
      <c r="I51" s="102">
        <v>23.82</v>
      </c>
      <c r="J51" s="102">
        <v>20.654076487000001</v>
      </c>
      <c r="K51" s="102">
        <v>26.978635134000001</v>
      </c>
      <c r="L51" s="102">
        <v>10.19</v>
      </c>
      <c r="M51" s="102">
        <v>7.9410022267000002</v>
      </c>
      <c r="N51" s="102">
        <v>12.432025033</v>
      </c>
      <c r="O51" s="102">
        <v>4.7300000000000004</v>
      </c>
      <c r="P51" s="102">
        <v>3.1579099185000001</v>
      </c>
      <c r="Q51" s="102">
        <v>6.3112435965999998</v>
      </c>
      <c r="R51" s="114">
        <v>14</v>
      </c>
    </row>
    <row r="52" spans="1:18" x14ac:dyDescent="0.25">
      <c r="A52" s="108" t="s">
        <v>28</v>
      </c>
      <c r="B52" s="108">
        <v>2</v>
      </c>
      <c r="C52" s="102">
        <v>25.6</v>
      </c>
      <c r="D52" s="102">
        <v>23.222493330999999</v>
      </c>
      <c r="E52" s="102">
        <v>27.972572204999999</v>
      </c>
      <c r="F52" s="102">
        <v>34.46</v>
      </c>
      <c r="G52" s="102">
        <v>31.877714328</v>
      </c>
      <c r="H52" s="102">
        <v>37.050581739999998</v>
      </c>
      <c r="I52" s="102">
        <v>20.89</v>
      </c>
      <c r="J52" s="102">
        <v>18.681804515</v>
      </c>
      <c r="K52" s="102">
        <v>23.106938739</v>
      </c>
      <c r="L52" s="102">
        <v>12.1</v>
      </c>
      <c r="M52" s="102">
        <v>10.32968561</v>
      </c>
      <c r="N52" s="102">
        <v>13.880029116999999</v>
      </c>
      <c r="O52" s="102">
        <v>6.94</v>
      </c>
      <c r="P52" s="102">
        <v>5.5561193886</v>
      </c>
      <c r="Q52" s="102">
        <v>8.3220610277000002</v>
      </c>
      <c r="R52" s="114">
        <v>15</v>
      </c>
    </row>
    <row r="53" spans="1:18" x14ac:dyDescent="0.25">
      <c r="A53" s="108" t="s">
        <v>28</v>
      </c>
      <c r="B53" s="108">
        <v>3</v>
      </c>
      <c r="C53" s="102">
        <v>27.91</v>
      </c>
      <c r="D53" s="102">
        <v>25.934050341999999</v>
      </c>
      <c r="E53" s="102">
        <v>29.891684207000001</v>
      </c>
      <c r="F53" s="102">
        <v>33.49</v>
      </c>
      <c r="G53" s="102">
        <v>31.403406159999999</v>
      </c>
      <c r="H53" s="102">
        <v>35.567211874999998</v>
      </c>
      <c r="I53" s="102">
        <v>21.53</v>
      </c>
      <c r="J53" s="102">
        <v>19.716680902</v>
      </c>
      <c r="K53" s="102">
        <v>23.343096200000002</v>
      </c>
      <c r="L53" s="102">
        <v>10.94</v>
      </c>
      <c r="M53" s="102">
        <v>9.5651549439999997</v>
      </c>
      <c r="N53" s="102">
        <v>12.319343536</v>
      </c>
      <c r="O53" s="102">
        <v>6.13</v>
      </c>
      <c r="P53" s="102">
        <v>5.0715102675999999</v>
      </c>
      <c r="Q53" s="102">
        <v>7.1878615661999996</v>
      </c>
      <c r="R53" s="114">
        <v>16</v>
      </c>
    </row>
    <row r="54" spans="1:18" x14ac:dyDescent="0.25">
      <c r="A54" s="108" t="s">
        <v>28</v>
      </c>
      <c r="B54" s="108">
        <v>4</v>
      </c>
      <c r="C54" s="102">
        <v>26.54</v>
      </c>
      <c r="D54" s="102">
        <v>24.826222974</v>
      </c>
      <c r="E54" s="102">
        <v>28.255834349000001</v>
      </c>
      <c r="F54" s="102">
        <v>31.21</v>
      </c>
      <c r="G54" s="102">
        <v>29.413677746000001</v>
      </c>
      <c r="H54" s="102">
        <v>33.012706235000003</v>
      </c>
      <c r="I54" s="102">
        <v>23.24</v>
      </c>
      <c r="J54" s="102">
        <v>21.602672008999999</v>
      </c>
      <c r="K54" s="102">
        <v>24.883390025000001</v>
      </c>
      <c r="L54" s="102">
        <v>12.37</v>
      </c>
      <c r="M54" s="102">
        <v>11.088972581</v>
      </c>
      <c r="N54" s="102">
        <v>13.646009750999999</v>
      </c>
      <c r="O54" s="102">
        <v>6.64</v>
      </c>
      <c r="P54" s="102">
        <v>5.6686412288000003</v>
      </c>
      <c r="Q54" s="102">
        <v>7.6018731017999999</v>
      </c>
      <c r="R54" s="114">
        <v>17</v>
      </c>
    </row>
    <row r="55" spans="1:18" x14ac:dyDescent="0.25">
      <c r="A55" s="108" t="s">
        <v>28</v>
      </c>
      <c r="B55" s="108" t="s">
        <v>26</v>
      </c>
      <c r="C55" s="102">
        <v>26.47</v>
      </c>
      <c r="D55" s="102">
        <v>25.024204920999999</v>
      </c>
      <c r="E55" s="102">
        <v>27.920270682000002</v>
      </c>
      <c r="F55" s="102">
        <v>32.75</v>
      </c>
      <c r="G55" s="102">
        <v>31.213426247000001</v>
      </c>
      <c r="H55" s="102">
        <v>34.294145262000001</v>
      </c>
      <c r="I55" s="102">
        <v>21.4</v>
      </c>
      <c r="J55" s="102">
        <v>20.050507712000002</v>
      </c>
      <c r="K55" s="102">
        <v>22.742537717000001</v>
      </c>
      <c r="L55" s="102">
        <v>12.96</v>
      </c>
      <c r="M55" s="102">
        <v>11.853498946</v>
      </c>
      <c r="N55" s="102">
        <v>14.057886358999999</v>
      </c>
      <c r="O55" s="102">
        <v>6.42</v>
      </c>
      <c r="P55" s="102">
        <v>5.6171760850999997</v>
      </c>
      <c r="Q55" s="102">
        <v>7.2263460685999998</v>
      </c>
      <c r="R55" s="114">
        <v>18</v>
      </c>
    </row>
    <row r="56" spans="1:18" x14ac:dyDescent="0.25">
      <c r="A56" s="108" t="s">
        <v>30</v>
      </c>
      <c r="B56" s="108" t="s">
        <v>7</v>
      </c>
      <c r="C56" s="102">
        <v>21.24</v>
      </c>
      <c r="D56" s="102">
        <v>20.313751809999999</v>
      </c>
      <c r="E56" s="102">
        <v>22.174131873</v>
      </c>
      <c r="F56" s="102">
        <v>40.15</v>
      </c>
      <c r="G56" s="102">
        <v>39.030642421000003</v>
      </c>
      <c r="H56" s="102">
        <v>41.260149177999999</v>
      </c>
      <c r="I56" s="102">
        <v>24.46</v>
      </c>
      <c r="J56" s="102">
        <v>23.483949590000002</v>
      </c>
      <c r="K56" s="102">
        <v>25.439044487</v>
      </c>
      <c r="L56" s="102">
        <v>10.57</v>
      </c>
      <c r="M56" s="102">
        <v>9.8689918084000006</v>
      </c>
      <c r="N56" s="102">
        <v>11.267249441000001</v>
      </c>
      <c r="O56" s="102">
        <v>3.58</v>
      </c>
      <c r="P56" s="102">
        <v>3.1584751202999999</v>
      </c>
      <c r="Q56" s="102">
        <v>4.0036142712</v>
      </c>
      <c r="R56" s="114">
        <v>1</v>
      </c>
    </row>
    <row r="57" spans="1:18" x14ac:dyDescent="0.25">
      <c r="A57" s="108" t="s">
        <v>30</v>
      </c>
      <c r="B57" s="108" t="s">
        <v>8</v>
      </c>
      <c r="C57" s="102">
        <v>26.77</v>
      </c>
      <c r="D57" s="102">
        <v>25.708367788</v>
      </c>
      <c r="E57" s="102">
        <v>27.825332553999999</v>
      </c>
      <c r="F57" s="102">
        <v>26.45</v>
      </c>
      <c r="G57" s="102">
        <v>25.3998679</v>
      </c>
      <c r="H57" s="102">
        <v>27.508925433999998</v>
      </c>
      <c r="I57" s="102">
        <v>21.68</v>
      </c>
      <c r="J57" s="102">
        <v>20.693211141999999</v>
      </c>
      <c r="K57" s="102">
        <v>22.663432215</v>
      </c>
      <c r="L57" s="102">
        <v>15.33</v>
      </c>
      <c r="M57" s="102">
        <v>14.463888272</v>
      </c>
      <c r="N57" s="102">
        <v>16.186312591</v>
      </c>
      <c r="O57" s="102">
        <v>9.7799999999999994</v>
      </c>
      <c r="P57" s="102">
        <v>9.0653291222999997</v>
      </c>
      <c r="Q57" s="102">
        <v>10.485332981999999</v>
      </c>
      <c r="R57" s="114">
        <v>2</v>
      </c>
    </row>
    <row r="58" spans="1:18" x14ac:dyDescent="0.25">
      <c r="A58" s="108" t="s">
        <v>30</v>
      </c>
      <c r="B58" s="108" t="s">
        <v>13</v>
      </c>
      <c r="C58" s="102">
        <v>32.020000000000003</v>
      </c>
      <c r="D58" s="102">
        <v>29.644933639000001</v>
      </c>
      <c r="E58" s="102">
        <v>34.403813821999996</v>
      </c>
      <c r="F58" s="102">
        <v>36.76</v>
      </c>
      <c r="G58" s="102">
        <v>34.304754543999998</v>
      </c>
      <c r="H58" s="102">
        <v>39.222665902999999</v>
      </c>
      <c r="I58" s="102">
        <v>20.79</v>
      </c>
      <c r="J58" s="102">
        <v>18.715999482000001</v>
      </c>
      <c r="K58" s="102">
        <v>22.854752041000001</v>
      </c>
      <c r="L58" s="102">
        <v>8.33</v>
      </c>
      <c r="M58" s="102">
        <v>6.9185996337000004</v>
      </c>
      <c r="N58" s="102">
        <v>9.7367828984999996</v>
      </c>
      <c r="O58" s="102">
        <v>2.1</v>
      </c>
      <c r="P58" s="102">
        <v>1.3678069971</v>
      </c>
      <c r="Q58" s="102">
        <v>2.8298910395000001</v>
      </c>
      <c r="R58" s="114">
        <v>3</v>
      </c>
    </row>
    <row r="59" spans="1:18" x14ac:dyDescent="0.25">
      <c r="A59" s="108" t="s">
        <v>30</v>
      </c>
      <c r="B59" s="108" t="s">
        <v>14</v>
      </c>
      <c r="C59" s="102">
        <v>20.14</v>
      </c>
      <c r="D59" s="102">
        <v>18.328367847999999</v>
      </c>
      <c r="E59" s="102">
        <v>21.947201839000002</v>
      </c>
      <c r="F59" s="102">
        <v>37.89</v>
      </c>
      <c r="G59" s="102">
        <v>35.702027031999997</v>
      </c>
      <c r="H59" s="102">
        <v>40.079636985</v>
      </c>
      <c r="I59" s="102">
        <v>24.01</v>
      </c>
      <c r="J59" s="102">
        <v>22.079216409000001</v>
      </c>
      <c r="K59" s="102">
        <v>25.933502191999999</v>
      </c>
      <c r="L59" s="102">
        <v>11.55</v>
      </c>
      <c r="M59" s="102">
        <v>10.110458915000001</v>
      </c>
      <c r="N59" s="102">
        <v>12.994999484999999</v>
      </c>
      <c r="O59" s="102">
        <v>6.41</v>
      </c>
      <c r="P59" s="102">
        <v>5.3069994691</v>
      </c>
      <c r="Q59" s="102">
        <v>7.5175898261</v>
      </c>
      <c r="R59" s="114">
        <v>4</v>
      </c>
    </row>
    <row r="60" spans="1:18" x14ac:dyDescent="0.25">
      <c r="A60" s="108" t="s">
        <v>30</v>
      </c>
      <c r="B60" s="108" t="s">
        <v>15</v>
      </c>
      <c r="C60" s="102">
        <v>19.04</v>
      </c>
      <c r="D60" s="102">
        <v>17.641196085000001</v>
      </c>
      <c r="E60" s="102">
        <v>20.429036930999999</v>
      </c>
      <c r="F60" s="102">
        <v>35.020000000000003</v>
      </c>
      <c r="G60" s="102">
        <v>33.324281407000001</v>
      </c>
      <c r="H60" s="102">
        <v>36.711819675999998</v>
      </c>
      <c r="I60" s="102">
        <v>24.32</v>
      </c>
      <c r="J60" s="102">
        <v>22.795727821</v>
      </c>
      <c r="K60" s="102">
        <v>25.842276773999998</v>
      </c>
      <c r="L60" s="102">
        <v>13.75</v>
      </c>
      <c r="M60" s="102">
        <v>12.528420381</v>
      </c>
      <c r="N60" s="102">
        <v>14.974041056000001</v>
      </c>
      <c r="O60" s="102">
        <v>7.88</v>
      </c>
      <c r="P60" s="102">
        <v>6.9201412013999999</v>
      </c>
      <c r="Q60" s="102">
        <v>8.8330586672999996</v>
      </c>
      <c r="R60" s="114">
        <v>5</v>
      </c>
    </row>
    <row r="61" spans="1:18" x14ac:dyDescent="0.25">
      <c r="A61" s="108" t="s">
        <v>30</v>
      </c>
      <c r="B61" s="108" t="s">
        <v>16</v>
      </c>
      <c r="C61" s="102">
        <v>21.25</v>
      </c>
      <c r="D61" s="102">
        <v>19.926793459999999</v>
      </c>
      <c r="E61" s="102">
        <v>22.566431472000001</v>
      </c>
      <c r="F61" s="102">
        <v>32.380000000000003</v>
      </c>
      <c r="G61" s="102">
        <v>30.874994825000002</v>
      </c>
      <c r="H61" s="102">
        <v>33.894652870999998</v>
      </c>
      <c r="I61" s="102">
        <v>23.36</v>
      </c>
      <c r="J61" s="102">
        <v>21.995216008</v>
      </c>
      <c r="K61" s="102">
        <v>24.725651201000002</v>
      </c>
      <c r="L61" s="102">
        <v>14.77</v>
      </c>
      <c r="M61" s="102">
        <v>13.624880654</v>
      </c>
      <c r="N61" s="102">
        <v>15.914414739</v>
      </c>
      <c r="O61" s="102">
        <v>8.24</v>
      </c>
      <c r="P61" s="102">
        <v>7.3513492299000003</v>
      </c>
      <c r="Q61" s="102">
        <v>9.1256155397000001</v>
      </c>
      <c r="R61" s="114">
        <v>6</v>
      </c>
    </row>
    <row r="62" spans="1:18" x14ac:dyDescent="0.25">
      <c r="A62" s="108" t="s">
        <v>30</v>
      </c>
      <c r="B62" s="108" t="s">
        <v>29</v>
      </c>
      <c r="C62" s="102">
        <v>25.99</v>
      </c>
      <c r="D62" s="102">
        <v>24.402083688000001</v>
      </c>
      <c r="E62" s="102">
        <v>27.581500442999999</v>
      </c>
      <c r="F62" s="102">
        <v>30.71</v>
      </c>
      <c r="G62" s="102">
        <v>29.039340240000001</v>
      </c>
      <c r="H62" s="102">
        <v>32.383368378</v>
      </c>
      <c r="I62" s="102">
        <v>23.67</v>
      </c>
      <c r="J62" s="102">
        <v>22.125638029000001</v>
      </c>
      <c r="K62" s="102">
        <v>25.206783310999999</v>
      </c>
      <c r="L62" s="102">
        <v>13.75</v>
      </c>
      <c r="M62" s="102">
        <v>12.500137642</v>
      </c>
      <c r="N62" s="102">
        <v>14.996442385</v>
      </c>
      <c r="O62" s="102">
        <v>5.88</v>
      </c>
      <c r="P62" s="102">
        <v>5.0295072161999999</v>
      </c>
      <c r="Q62" s="102">
        <v>6.7351986660999996</v>
      </c>
      <c r="R62" s="114">
        <v>7</v>
      </c>
    </row>
    <row r="63" spans="1:18" x14ac:dyDescent="0.25">
      <c r="A63" s="108" t="s">
        <v>30</v>
      </c>
      <c r="B63" s="108" t="s">
        <v>17</v>
      </c>
      <c r="C63" s="102">
        <v>35.590000000000003</v>
      </c>
      <c r="D63" s="102">
        <v>32.788220807999998</v>
      </c>
      <c r="E63" s="102">
        <v>38.386156415999999</v>
      </c>
      <c r="F63" s="102">
        <v>30.43</v>
      </c>
      <c r="G63" s="102">
        <v>27.737276830999999</v>
      </c>
      <c r="H63" s="102">
        <v>33.116815695</v>
      </c>
      <c r="I63" s="102">
        <v>19.48</v>
      </c>
      <c r="J63" s="102">
        <v>17.168484774</v>
      </c>
      <c r="K63" s="102">
        <v>21.799486756</v>
      </c>
      <c r="L63" s="102">
        <v>9.61</v>
      </c>
      <c r="M63" s="102">
        <v>7.8856516964000001</v>
      </c>
      <c r="N63" s="102">
        <v>11.331430154</v>
      </c>
      <c r="O63" s="102">
        <v>4.8899999999999997</v>
      </c>
      <c r="P63" s="102">
        <v>3.6320824019</v>
      </c>
      <c r="Q63" s="102">
        <v>6.1543944665000003</v>
      </c>
      <c r="R63" s="114">
        <v>8</v>
      </c>
    </row>
    <row r="64" spans="1:18" x14ac:dyDescent="0.25">
      <c r="A64" s="108" t="s">
        <v>30</v>
      </c>
      <c r="B64" s="108" t="s">
        <v>21</v>
      </c>
      <c r="C64" s="102">
        <v>20.79</v>
      </c>
      <c r="D64" s="102">
        <v>18.766004512999999</v>
      </c>
      <c r="E64" s="102">
        <v>22.814306367</v>
      </c>
      <c r="F64" s="102">
        <v>35.43</v>
      </c>
      <c r="G64" s="102">
        <v>33.041747084000001</v>
      </c>
      <c r="H64" s="102">
        <v>37.813175196000003</v>
      </c>
      <c r="I64" s="102">
        <v>24.55</v>
      </c>
      <c r="J64" s="102">
        <v>22.399989668</v>
      </c>
      <c r="K64" s="102">
        <v>26.693274581000001</v>
      </c>
      <c r="L64" s="102">
        <v>13.15</v>
      </c>
      <c r="M64" s="102">
        <v>11.462126486000001</v>
      </c>
      <c r="N64" s="102">
        <v>14.833210301999999</v>
      </c>
      <c r="O64" s="102">
        <v>6.09</v>
      </c>
      <c r="P64" s="102">
        <v>4.8953997754999996</v>
      </c>
      <c r="Q64" s="102">
        <v>7.2807660276000004</v>
      </c>
      <c r="R64" s="114">
        <v>9</v>
      </c>
    </row>
    <row r="65" spans="1:18" x14ac:dyDescent="0.25">
      <c r="A65" s="108" t="s">
        <v>30</v>
      </c>
      <c r="B65" s="108" t="s">
        <v>20</v>
      </c>
      <c r="C65" s="102">
        <v>23.4</v>
      </c>
      <c r="D65" s="102">
        <v>21.380772201999999</v>
      </c>
      <c r="E65" s="102">
        <v>25.420175664999999</v>
      </c>
      <c r="F65" s="102">
        <v>34.770000000000003</v>
      </c>
      <c r="G65" s="102">
        <v>32.502913896000003</v>
      </c>
      <c r="H65" s="102">
        <v>37.046849137000002</v>
      </c>
      <c r="I65" s="102">
        <v>21.74</v>
      </c>
      <c r="J65" s="102">
        <v>19.773938275999999</v>
      </c>
      <c r="K65" s="102">
        <v>23.709474047</v>
      </c>
      <c r="L65" s="102">
        <v>12.62</v>
      </c>
      <c r="M65" s="102">
        <v>11.034410238</v>
      </c>
      <c r="N65" s="102">
        <v>14.202556587</v>
      </c>
      <c r="O65" s="102">
        <v>7.46</v>
      </c>
      <c r="P65" s="102">
        <v>6.2106926524999997</v>
      </c>
      <c r="Q65" s="102">
        <v>8.7182173000999992</v>
      </c>
      <c r="R65" s="114">
        <v>10</v>
      </c>
    </row>
    <row r="66" spans="1:18" x14ac:dyDescent="0.25">
      <c r="A66" s="108" t="s">
        <v>30</v>
      </c>
      <c r="B66" s="108" t="s">
        <v>22</v>
      </c>
      <c r="C66" s="102">
        <v>22.71</v>
      </c>
      <c r="D66" s="102">
        <v>19.801521234999999</v>
      </c>
      <c r="E66" s="102">
        <v>25.618804988000001</v>
      </c>
      <c r="F66" s="102">
        <v>33</v>
      </c>
      <c r="G66" s="102">
        <v>29.734302131</v>
      </c>
      <c r="H66" s="102">
        <v>36.263188458999998</v>
      </c>
      <c r="I66" s="102">
        <v>26.35</v>
      </c>
      <c r="J66" s="102">
        <v>23.290443087</v>
      </c>
      <c r="K66" s="102">
        <v>29.407172973000002</v>
      </c>
      <c r="L66" s="102">
        <v>12.17</v>
      </c>
      <c r="M66" s="102">
        <v>9.9007985877000007</v>
      </c>
      <c r="N66" s="102">
        <v>14.440481212</v>
      </c>
      <c r="O66" s="102">
        <v>5.77</v>
      </c>
      <c r="P66" s="102">
        <v>4.1525965256999999</v>
      </c>
      <c r="Q66" s="102">
        <v>7.3906908016999999</v>
      </c>
      <c r="R66" s="114">
        <v>11</v>
      </c>
    </row>
    <row r="67" spans="1:18" x14ac:dyDescent="0.25">
      <c r="A67" s="108" t="s">
        <v>30</v>
      </c>
      <c r="B67" s="108" t="s">
        <v>19</v>
      </c>
      <c r="C67" s="102">
        <v>24.38</v>
      </c>
      <c r="D67" s="102">
        <v>23.523544057999999</v>
      </c>
      <c r="E67" s="102">
        <v>25.24169508</v>
      </c>
      <c r="F67" s="102">
        <v>33.26</v>
      </c>
      <c r="G67" s="102">
        <v>32.317775593999997</v>
      </c>
      <c r="H67" s="102">
        <v>34.203012151999999</v>
      </c>
      <c r="I67" s="102">
        <v>22.86</v>
      </c>
      <c r="J67" s="102">
        <v>22.021141087</v>
      </c>
      <c r="K67" s="102">
        <v>23.701480565000001</v>
      </c>
      <c r="L67" s="102">
        <v>12.95</v>
      </c>
      <c r="M67" s="102">
        <v>12.280183260999999</v>
      </c>
      <c r="N67" s="102">
        <v>13.62374505</v>
      </c>
      <c r="O67" s="102">
        <v>6.54</v>
      </c>
      <c r="P67" s="102">
        <v>6.0489491821000003</v>
      </c>
      <c r="Q67" s="102">
        <v>7.0384739710000002</v>
      </c>
      <c r="R67" s="114">
        <v>12</v>
      </c>
    </row>
    <row r="68" spans="1:18" x14ac:dyDescent="0.25">
      <c r="A68" s="108" t="s">
        <v>30</v>
      </c>
      <c r="B68" s="108" t="s">
        <v>23</v>
      </c>
      <c r="C68" s="102">
        <v>26.77</v>
      </c>
      <c r="D68" s="102">
        <v>22.974103957000001</v>
      </c>
      <c r="E68" s="102">
        <v>30.563180937999999</v>
      </c>
      <c r="F68" s="102">
        <v>32.700000000000003</v>
      </c>
      <c r="G68" s="102">
        <v>28.675624692</v>
      </c>
      <c r="H68" s="102">
        <v>36.716344714999998</v>
      </c>
      <c r="I68" s="102">
        <v>23.71</v>
      </c>
      <c r="J68" s="102">
        <v>20.064408341</v>
      </c>
      <c r="K68" s="102">
        <v>27.354329708000002</v>
      </c>
      <c r="L68" s="102">
        <v>11.28</v>
      </c>
      <c r="M68" s="102">
        <v>8.5697521431000006</v>
      </c>
      <c r="N68" s="102">
        <v>13.992389348</v>
      </c>
      <c r="O68" s="102">
        <v>5.54</v>
      </c>
      <c r="P68" s="102">
        <v>3.5835698399</v>
      </c>
      <c r="Q68" s="102">
        <v>7.5062963169000003</v>
      </c>
      <c r="R68" s="114">
        <v>13</v>
      </c>
    </row>
    <row r="69" spans="1:18" x14ac:dyDescent="0.25">
      <c r="A69" s="108" t="s">
        <v>30</v>
      </c>
      <c r="B69" s="108" t="s">
        <v>25</v>
      </c>
      <c r="C69" s="102">
        <v>22.73</v>
      </c>
      <c r="D69" s="102">
        <v>19.72407398</v>
      </c>
      <c r="E69" s="102">
        <v>25.730471475000002</v>
      </c>
      <c r="F69" s="102">
        <v>33.56</v>
      </c>
      <c r="G69" s="102">
        <v>30.172302491</v>
      </c>
      <c r="H69" s="102">
        <v>36.939996975</v>
      </c>
      <c r="I69" s="102">
        <v>22.46</v>
      </c>
      <c r="J69" s="102">
        <v>19.469251710999998</v>
      </c>
      <c r="K69" s="102">
        <v>25.450534385000001</v>
      </c>
      <c r="L69" s="102">
        <v>13.24</v>
      </c>
      <c r="M69" s="102">
        <v>10.806807918000001</v>
      </c>
      <c r="N69" s="102">
        <v>15.663780318000001</v>
      </c>
      <c r="O69" s="102">
        <v>8.02</v>
      </c>
      <c r="P69" s="102">
        <v>6.0748404871000004</v>
      </c>
      <c r="Q69" s="102">
        <v>9.9679402616000008</v>
      </c>
      <c r="R69" s="114">
        <v>14</v>
      </c>
    </row>
    <row r="70" spans="1:18" x14ac:dyDescent="0.25">
      <c r="A70" s="108" t="s">
        <v>30</v>
      </c>
      <c r="B70" s="108">
        <v>2</v>
      </c>
      <c r="C70" s="102">
        <v>20.79</v>
      </c>
      <c r="D70" s="102">
        <v>18.618724758999999</v>
      </c>
      <c r="E70" s="102">
        <v>22.961006984000001</v>
      </c>
      <c r="F70" s="102">
        <v>35.39</v>
      </c>
      <c r="G70" s="102">
        <v>32.836490376999997</v>
      </c>
      <c r="H70" s="102">
        <v>37.953375495000003</v>
      </c>
      <c r="I70" s="102">
        <v>23.4</v>
      </c>
      <c r="J70" s="102">
        <v>21.132848409000001</v>
      </c>
      <c r="K70" s="102">
        <v>25.662978715000001</v>
      </c>
      <c r="L70" s="102">
        <v>12.97</v>
      </c>
      <c r="M70" s="102">
        <v>11.168444368999999</v>
      </c>
      <c r="N70" s="102">
        <v>14.763001234000001</v>
      </c>
      <c r="O70" s="102">
        <v>7.45</v>
      </c>
      <c r="P70" s="102">
        <v>6.0465525642999998</v>
      </c>
      <c r="Q70" s="102">
        <v>8.8565770929000003</v>
      </c>
      <c r="R70" s="114">
        <v>15</v>
      </c>
    </row>
    <row r="71" spans="1:18" x14ac:dyDescent="0.25">
      <c r="A71" s="108" t="s">
        <v>30</v>
      </c>
      <c r="B71" s="108">
        <v>3</v>
      </c>
      <c r="C71" s="102">
        <v>22.83</v>
      </c>
      <c r="D71" s="102">
        <v>21.087365936000001</v>
      </c>
      <c r="E71" s="102">
        <v>24.575555412</v>
      </c>
      <c r="F71" s="102">
        <v>33.17</v>
      </c>
      <c r="G71" s="102">
        <v>31.212233567999998</v>
      </c>
      <c r="H71" s="102">
        <v>35.124845084</v>
      </c>
      <c r="I71" s="102">
        <v>24.18</v>
      </c>
      <c r="J71" s="102">
        <v>22.400669597</v>
      </c>
      <c r="K71" s="102">
        <v>25.958880964999999</v>
      </c>
      <c r="L71" s="102">
        <v>13.03</v>
      </c>
      <c r="M71" s="102">
        <v>11.63478892</v>
      </c>
      <c r="N71" s="102">
        <v>14.43262681</v>
      </c>
      <c r="O71" s="102">
        <v>6.79</v>
      </c>
      <c r="P71" s="102">
        <v>5.7414455623</v>
      </c>
      <c r="Q71" s="102">
        <v>7.8315881454999996</v>
      </c>
      <c r="R71" s="114">
        <v>16</v>
      </c>
    </row>
    <row r="72" spans="1:18" x14ac:dyDescent="0.25">
      <c r="A72" s="108" t="s">
        <v>30</v>
      </c>
      <c r="B72" s="108">
        <v>4</v>
      </c>
      <c r="C72" s="102">
        <v>23.4</v>
      </c>
      <c r="D72" s="102">
        <v>22.241458871999999</v>
      </c>
      <c r="E72" s="102">
        <v>24.548951027000001</v>
      </c>
      <c r="F72" s="102">
        <v>33.68</v>
      </c>
      <c r="G72" s="102">
        <v>32.393314942000003</v>
      </c>
      <c r="H72" s="102">
        <v>34.969407408999999</v>
      </c>
      <c r="I72" s="102">
        <v>23.51</v>
      </c>
      <c r="J72" s="102">
        <v>22.355487267000001</v>
      </c>
      <c r="K72" s="102">
        <v>24.666941194</v>
      </c>
      <c r="L72" s="102">
        <v>13.07</v>
      </c>
      <c r="M72" s="102">
        <v>12.151735866999999</v>
      </c>
      <c r="N72" s="102">
        <v>13.989022061</v>
      </c>
      <c r="O72" s="102">
        <v>6.34</v>
      </c>
      <c r="P72" s="102">
        <v>5.6776400159999998</v>
      </c>
      <c r="Q72" s="102">
        <v>7.0060413451999999</v>
      </c>
      <c r="R72" s="114">
        <v>17</v>
      </c>
    </row>
    <row r="73" spans="1:18" x14ac:dyDescent="0.25">
      <c r="A73" s="108" t="s">
        <v>30</v>
      </c>
      <c r="B73" s="108" t="s">
        <v>26</v>
      </c>
      <c r="C73" s="102">
        <v>25.95</v>
      </c>
      <c r="D73" s="102">
        <v>24.696128688999998</v>
      </c>
      <c r="E73" s="102">
        <v>27.21292322</v>
      </c>
      <c r="F73" s="102">
        <v>33.33</v>
      </c>
      <c r="G73" s="102">
        <v>31.980152930999999</v>
      </c>
      <c r="H73" s="102">
        <v>34.686513736000002</v>
      </c>
      <c r="I73" s="102">
        <v>22.27</v>
      </c>
      <c r="J73" s="102">
        <v>21.070907438999999</v>
      </c>
      <c r="K73" s="102">
        <v>23.459337090999998</v>
      </c>
      <c r="L73" s="102">
        <v>12.36</v>
      </c>
      <c r="M73" s="102">
        <v>11.410607638</v>
      </c>
      <c r="N73" s="102">
        <v>13.299817073</v>
      </c>
      <c r="O73" s="102">
        <v>6.09</v>
      </c>
      <c r="P73" s="102">
        <v>5.4052330674000002</v>
      </c>
      <c r="Q73" s="102">
        <v>6.7783791162</v>
      </c>
      <c r="R73" s="114">
        <v>18</v>
      </c>
    </row>
    <row r="74" spans="1:18" x14ac:dyDescent="0.25">
      <c r="A74" s="108" t="s">
        <v>31</v>
      </c>
      <c r="B74" s="108" t="s">
        <v>7</v>
      </c>
      <c r="C74" s="102">
        <v>27.34</v>
      </c>
      <c r="D74" s="102">
        <v>26.401431407</v>
      </c>
      <c r="E74" s="102">
        <v>28.285705136000001</v>
      </c>
      <c r="F74" s="102">
        <v>37.81</v>
      </c>
      <c r="G74" s="102">
        <v>36.786138592999997</v>
      </c>
      <c r="H74" s="102">
        <v>38.836099136999998</v>
      </c>
      <c r="I74" s="102">
        <v>22.63</v>
      </c>
      <c r="J74" s="102">
        <v>21.748667182999998</v>
      </c>
      <c r="K74" s="102">
        <v>23.517673825999999</v>
      </c>
      <c r="L74" s="102">
        <v>8.7899999999999991</v>
      </c>
      <c r="M74" s="102">
        <v>8.1941569235999996</v>
      </c>
      <c r="N74" s="102">
        <v>9.3913280730000004</v>
      </c>
      <c r="O74" s="102">
        <v>3.42</v>
      </c>
      <c r="P74" s="102">
        <v>3.0352777862</v>
      </c>
      <c r="Q74" s="102">
        <v>3.8035219346</v>
      </c>
      <c r="R74" s="114">
        <v>1</v>
      </c>
    </row>
    <row r="75" spans="1:18" x14ac:dyDescent="0.25">
      <c r="A75" s="108" t="s">
        <v>31</v>
      </c>
      <c r="B75" s="108" t="s">
        <v>8</v>
      </c>
      <c r="C75" s="102">
        <v>34.81</v>
      </c>
      <c r="D75" s="102">
        <v>33.735077631000003</v>
      </c>
      <c r="E75" s="102">
        <v>35.875858225999998</v>
      </c>
      <c r="F75" s="102">
        <v>29.19</v>
      </c>
      <c r="G75" s="102">
        <v>28.171333100999998</v>
      </c>
      <c r="H75" s="102">
        <v>30.214576468000001</v>
      </c>
      <c r="I75" s="102">
        <v>19.010000000000002</v>
      </c>
      <c r="J75" s="102">
        <v>18.124677181999999</v>
      </c>
      <c r="K75" s="102">
        <v>19.887941115</v>
      </c>
      <c r="L75" s="102">
        <v>11.13</v>
      </c>
      <c r="M75" s="102">
        <v>10.426229320999999</v>
      </c>
      <c r="N75" s="102">
        <v>11.839806431</v>
      </c>
      <c r="O75" s="102">
        <v>5.86</v>
      </c>
      <c r="P75" s="102">
        <v>5.3343803334000004</v>
      </c>
      <c r="Q75" s="102">
        <v>6.3901201924000004</v>
      </c>
      <c r="R75" s="114">
        <v>2</v>
      </c>
    </row>
    <row r="76" spans="1:18" x14ac:dyDescent="0.25">
      <c r="A76" s="108" t="s">
        <v>31</v>
      </c>
      <c r="B76" s="108" t="s">
        <v>13</v>
      </c>
      <c r="C76" s="102">
        <v>37.130000000000003</v>
      </c>
      <c r="D76" s="102">
        <v>34.587796695999998</v>
      </c>
      <c r="E76" s="102">
        <v>39.673198257000003</v>
      </c>
      <c r="F76" s="102">
        <v>32.659999999999997</v>
      </c>
      <c r="G76" s="102">
        <v>30.192356889999999</v>
      </c>
      <c r="H76" s="102">
        <v>35.128479448</v>
      </c>
      <c r="I76" s="102">
        <v>20.48</v>
      </c>
      <c r="J76" s="102">
        <v>18.352209945999999</v>
      </c>
      <c r="K76" s="102">
        <v>22.599484359000002</v>
      </c>
      <c r="L76" s="102">
        <v>7.86</v>
      </c>
      <c r="M76" s="102">
        <v>6.4425286245000004</v>
      </c>
      <c r="N76" s="102">
        <v>9.2748470063999999</v>
      </c>
      <c r="O76" s="102">
        <v>1.87</v>
      </c>
      <c r="P76" s="102">
        <v>1.1607944324999999</v>
      </c>
      <c r="Q76" s="102">
        <v>2.5883043417999998</v>
      </c>
      <c r="R76" s="114">
        <v>3</v>
      </c>
    </row>
    <row r="77" spans="1:18" x14ac:dyDescent="0.25">
      <c r="A77" s="108" t="s">
        <v>31</v>
      </c>
      <c r="B77" s="108" t="s">
        <v>14</v>
      </c>
      <c r="C77" s="102">
        <v>24.03</v>
      </c>
      <c r="D77" s="102">
        <v>22.143000953000001</v>
      </c>
      <c r="E77" s="102">
        <v>25.909604003999998</v>
      </c>
      <c r="F77" s="102">
        <v>38.590000000000003</v>
      </c>
      <c r="G77" s="102">
        <v>36.447927948999997</v>
      </c>
      <c r="H77" s="102">
        <v>40.739730119000001</v>
      </c>
      <c r="I77" s="102">
        <v>22.15</v>
      </c>
      <c r="J77" s="102">
        <v>20.324175779000001</v>
      </c>
      <c r="K77" s="102">
        <v>23.985384159999999</v>
      </c>
      <c r="L77" s="102">
        <v>10.82</v>
      </c>
      <c r="M77" s="102">
        <v>9.4549528627000008</v>
      </c>
      <c r="N77" s="102">
        <v>12.194010213</v>
      </c>
      <c r="O77" s="102">
        <v>4.4000000000000004</v>
      </c>
      <c r="P77" s="102">
        <v>3.4964816943999999</v>
      </c>
      <c r="Q77" s="102">
        <v>5.3047322662000003</v>
      </c>
      <c r="R77" s="114">
        <v>4</v>
      </c>
    </row>
    <row r="78" spans="1:18" x14ac:dyDescent="0.25">
      <c r="A78" s="108" t="s">
        <v>31</v>
      </c>
      <c r="B78" s="108" t="s">
        <v>15</v>
      </c>
      <c r="C78" s="102">
        <v>23.86</v>
      </c>
      <c r="D78" s="102">
        <v>22.427065329000001</v>
      </c>
      <c r="E78" s="102">
        <v>25.292852293999999</v>
      </c>
      <c r="F78" s="102">
        <v>36.07</v>
      </c>
      <c r="G78" s="102">
        <v>34.455086852999997</v>
      </c>
      <c r="H78" s="102">
        <v>37.683777519000003</v>
      </c>
      <c r="I78" s="102">
        <v>23.71</v>
      </c>
      <c r="J78" s="102">
        <v>22.283007896000001</v>
      </c>
      <c r="K78" s="102">
        <v>25.142705549999999</v>
      </c>
      <c r="L78" s="102">
        <v>10.59</v>
      </c>
      <c r="M78" s="102">
        <v>9.5568326520000006</v>
      </c>
      <c r="N78" s="102">
        <v>11.625868142</v>
      </c>
      <c r="O78" s="102">
        <v>5.77</v>
      </c>
      <c r="P78" s="102">
        <v>4.9827415773999997</v>
      </c>
      <c r="Q78" s="102">
        <v>6.5500621884000001</v>
      </c>
      <c r="R78" s="114">
        <v>5</v>
      </c>
    </row>
    <row r="79" spans="1:18" x14ac:dyDescent="0.25">
      <c r="A79" s="108" t="s">
        <v>31</v>
      </c>
      <c r="B79" s="108" t="s">
        <v>16</v>
      </c>
      <c r="C79" s="102">
        <v>27.04</v>
      </c>
      <c r="D79" s="102">
        <v>25.741133649999998</v>
      </c>
      <c r="E79" s="102">
        <v>28.341865010999999</v>
      </c>
      <c r="F79" s="102">
        <v>34.020000000000003</v>
      </c>
      <c r="G79" s="102">
        <v>32.637910802</v>
      </c>
      <c r="H79" s="102">
        <v>35.412066887000002</v>
      </c>
      <c r="I79" s="102">
        <v>22.91</v>
      </c>
      <c r="J79" s="102">
        <v>21.683468560000001</v>
      </c>
      <c r="K79" s="102">
        <v>24.144286907000001</v>
      </c>
      <c r="L79" s="102">
        <v>10.89</v>
      </c>
      <c r="M79" s="102">
        <v>9.9760816515999995</v>
      </c>
      <c r="N79" s="102">
        <v>11.799911208999999</v>
      </c>
      <c r="O79" s="102">
        <v>5.13</v>
      </c>
      <c r="P79" s="102">
        <v>4.4856847524000001</v>
      </c>
      <c r="Q79" s="102">
        <v>5.7775905712000002</v>
      </c>
      <c r="R79" s="114">
        <v>6</v>
      </c>
    </row>
    <row r="80" spans="1:18" x14ac:dyDescent="0.25">
      <c r="A80" s="108" t="s">
        <v>31</v>
      </c>
      <c r="B80" s="108" t="s">
        <v>29</v>
      </c>
      <c r="C80" s="102">
        <v>35.58</v>
      </c>
      <c r="D80" s="102">
        <v>34.012262192000001</v>
      </c>
      <c r="E80" s="102">
        <v>37.152351469999999</v>
      </c>
      <c r="F80" s="102">
        <v>31.75</v>
      </c>
      <c r="G80" s="102">
        <v>30.220394184</v>
      </c>
      <c r="H80" s="102">
        <v>33.273446802000002</v>
      </c>
      <c r="I80" s="102">
        <v>18.59</v>
      </c>
      <c r="J80" s="102">
        <v>17.313285804</v>
      </c>
      <c r="K80" s="102">
        <v>19.864765708</v>
      </c>
      <c r="L80" s="102">
        <v>9.4600000000000009</v>
      </c>
      <c r="M80" s="102">
        <v>8.5026229525999995</v>
      </c>
      <c r="N80" s="102">
        <v>10.422349052</v>
      </c>
      <c r="O80" s="102">
        <v>4.62</v>
      </c>
      <c r="P80" s="102">
        <v>3.9309114922999999</v>
      </c>
      <c r="Q80" s="102">
        <v>5.3076103442000004</v>
      </c>
      <c r="R80" s="114">
        <v>7</v>
      </c>
    </row>
    <row r="81" spans="1:18" x14ac:dyDescent="0.25">
      <c r="A81" s="108" t="s">
        <v>31</v>
      </c>
      <c r="B81" s="108" t="s">
        <v>17</v>
      </c>
      <c r="C81" s="102">
        <v>51.48</v>
      </c>
      <c r="D81" s="102">
        <v>48.847565246999999</v>
      </c>
      <c r="E81" s="102">
        <v>54.104198611999998</v>
      </c>
      <c r="F81" s="102">
        <v>26.71</v>
      </c>
      <c r="G81" s="102">
        <v>24.383081903000001</v>
      </c>
      <c r="H81" s="102">
        <v>29.036644518999999</v>
      </c>
      <c r="I81" s="102">
        <v>12.46</v>
      </c>
      <c r="J81" s="102">
        <v>10.718464518999999</v>
      </c>
      <c r="K81" s="102">
        <v>14.19154268</v>
      </c>
      <c r="L81" s="102">
        <v>6.77</v>
      </c>
      <c r="M81" s="102">
        <v>5.4464868428999997</v>
      </c>
      <c r="N81" s="102">
        <v>8.0884303637000006</v>
      </c>
      <c r="O81" s="102">
        <v>2.59</v>
      </c>
      <c r="P81" s="102">
        <v>1.7561995066</v>
      </c>
      <c r="Q81" s="102">
        <v>3.4273858065999998</v>
      </c>
      <c r="R81" s="114">
        <v>8</v>
      </c>
    </row>
    <row r="82" spans="1:18" x14ac:dyDescent="0.25">
      <c r="A82" s="108" t="s">
        <v>31</v>
      </c>
      <c r="B82" s="108" t="s">
        <v>21</v>
      </c>
      <c r="C82" s="102">
        <v>26.28</v>
      </c>
      <c r="D82" s="102">
        <v>24.592942804</v>
      </c>
      <c r="E82" s="102">
        <v>27.962358492</v>
      </c>
      <c r="F82" s="102">
        <v>34.4</v>
      </c>
      <c r="G82" s="102">
        <v>32.582916199000003</v>
      </c>
      <c r="H82" s="102">
        <v>36.219524686</v>
      </c>
      <c r="I82" s="102">
        <v>23.15</v>
      </c>
      <c r="J82" s="102">
        <v>21.535793434999999</v>
      </c>
      <c r="K82" s="102">
        <v>24.764740507999999</v>
      </c>
      <c r="L82" s="102">
        <v>11.02</v>
      </c>
      <c r="M82" s="102">
        <v>9.8234347458000002</v>
      </c>
      <c r="N82" s="102">
        <v>12.220806292000001</v>
      </c>
      <c r="O82" s="102">
        <v>5.15</v>
      </c>
      <c r="P82" s="102">
        <v>4.3028710008999997</v>
      </c>
      <c r="Q82" s="102">
        <v>5.9946118365999999</v>
      </c>
      <c r="R82" s="114">
        <v>9</v>
      </c>
    </row>
    <row r="83" spans="1:18" x14ac:dyDescent="0.25">
      <c r="A83" s="108" t="s">
        <v>31</v>
      </c>
      <c r="B83" s="108" t="s">
        <v>20</v>
      </c>
      <c r="C83" s="102">
        <v>26.48</v>
      </c>
      <c r="D83" s="102">
        <v>24.034009173000001</v>
      </c>
      <c r="E83" s="102">
        <v>28.925990827</v>
      </c>
      <c r="F83" s="102">
        <v>33.04</v>
      </c>
      <c r="G83" s="102">
        <v>30.432520958000001</v>
      </c>
      <c r="H83" s="102">
        <v>35.647479042000001</v>
      </c>
      <c r="I83" s="102">
        <v>22.4</v>
      </c>
      <c r="J83" s="102">
        <v>20.088744517999999</v>
      </c>
      <c r="K83" s="102">
        <v>24.711255481999999</v>
      </c>
      <c r="L83" s="102">
        <v>11.28</v>
      </c>
      <c r="M83" s="102">
        <v>9.5262874862999993</v>
      </c>
      <c r="N83" s="102">
        <v>13.033712513999999</v>
      </c>
      <c r="O83" s="102">
        <v>6.8</v>
      </c>
      <c r="P83" s="102">
        <v>5.4044175575000004</v>
      </c>
      <c r="Q83" s="102">
        <v>8.1955824424999992</v>
      </c>
      <c r="R83" s="114">
        <v>10</v>
      </c>
    </row>
    <row r="84" spans="1:18" x14ac:dyDescent="0.25">
      <c r="A84" s="108" t="s">
        <v>31</v>
      </c>
      <c r="B84" s="108" t="s">
        <v>22</v>
      </c>
      <c r="C84" s="102">
        <v>28.15</v>
      </c>
      <c r="D84" s="102">
        <v>25.868127459</v>
      </c>
      <c r="E84" s="102">
        <v>30.432140638</v>
      </c>
      <c r="F84" s="102">
        <v>35.79</v>
      </c>
      <c r="G84" s="102">
        <v>33.358410536999997</v>
      </c>
      <c r="H84" s="102">
        <v>38.223358900000001</v>
      </c>
      <c r="I84" s="102">
        <v>21.45</v>
      </c>
      <c r="J84" s="102">
        <v>19.364987925000001</v>
      </c>
      <c r="K84" s="102">
        <v>23.530454433999999</v>
      </c>
      <c r="L84" s="102">
        <v>9.65</v>
      </c>
      <c r="M84" s="102">
        <v>8.1530977018000002</v>
      </c>
      <c r="N84" s="102">
        <v>11.14985136</v>
      </c>
      <c r="O84" s="102">
        <v>4.96</v>
      </c>
      <c r="P84" s="102">
        <v>3.8581223504</v>
      </c>
      <c r="Q84" s="102">
        <v>6.0614486952000002</v>
      </c>
      <c r="R84" s="114">
        <v>11</v>
      </c>
    </row>
    <row r="85" spans="1:18" x14ac:dyDescent="0.25">
      <c r="A85" s="108" t="s">
        <v>31</v>
      </c>
      <c r="B85" s="108" t="s">
        <v>19</v>
      </c>
      <c r="C85" s="102">
        <v>32.76</v>
      </c>
      <c r="D85" s="102">
        <v>31.846125012000002</v>
      </c>
      <c r="E85" s="102">
        <v>33.677609007999997</v>
      </c>
      <c r="F85" s="102">
        <v>33.54</v>
      </c>
      <c r="G85" s="102">
        <v>32.623534433000003</v>
      </c>
      <c r="H85" s="102">
        <v>34.465951247</v>
      </c>
      <c r="I85" s="102">
        <v>20.010000000000002</v>
      </c>
      <c r="J85" s="102">
        <v>19.227369247999999</v>
      </c>
      <c r="K85" s="102">
        <v>20.788486464999998</v>
      </c>
      <c r="L85" s="102">
        <v>9.65</v>
      </c>
      <c r="M85" s="102">
        <v>9.0759931785999992</v>
      </c>
      <c r="N85" s="102">
        <v>10.228337413</v>
      </c>
      <c r="O85" s="102">
        <v>4.03</v>
      </c>
      <c r="P85" s="102">
        <v>3.6494383074000001</v>
      </c>
      <c r="Q85" s="102">
        <v>4.4171556872000002</v>
      </c>
      <c r="R85" s="114">
        <v>12</v>
      </c>
    </row>
    <row r="86" spans="1:18" x14ac:dyDescent="0.25">
      <c r="A86" s="108" t="s">
        <v>31</v>
      </c>
      <c r="B86" s="108" t="s">
        <v>23</v>
      </c>
      <c r="C86" s="102">
        <v>33.69</v>
      </c>
      <c r="D86" s="102">
        <v>30.308054173999999</v>
      </c>
      <c r="E86" s="102">
        <v>37.068776718000002</v>
      </c>
      <c r="F86" s="102">
        <v>31.69</v>
      </c>
      <c r="G86" s="102">
        <v>28.363446144000001</v>
      </c>
      <c r="H86" s="102">
        <v>35.018710980000002</v>
      </c>
      <c r="I86" s="102">
        <v>22.1</v>
      </c>
      <c r="J86" s="102">
        <v>19.136160384</v>
      </c>
      <c r="K86" s="102">
        <v>25.071562651000001</v>
      </c>
      <c r="L86" s="102">
        <v>7.32</v>
      </c>
      <c r="M86" s="102">
        <v>5.4603056177999996</v>
      </c>
      <c r="N86" s="102">
        <v>9.1868315326999994</v>
      </c>
      <c r="O86" s="102">
        <v>5.19</v>
      </c>
      <c r="P86" s="102">
        <v>3.6061359761</v>
      </c>
      <c r="Q86" s="102">
        <v>6.7800158215000002</v>
      </c>
      <c r="R86" s="114">
        <v>13</v>
      </c>
    </row>
    <row r="87" spans="1:18" x14ac:dyDescent="0.25">
      <c r="A87" s="108" t="s">
        <v>31</v>
      </c>
      <c r="B87" s="108" t="s">
        <v>25</v>
      </c>
      <c r="C87" s="102">
        <v>32.58</v>
      </c>
      <c r="D87" s="102">
        <v>30.173208958</v>
      </c>
      <c r="E87" s="102">
        <v>34.984541385</v>
      </c>
      <c r="F87" s="102">
        <v>31.96</v>
      </c>
      <c r="G87" s="102">
        <v>29.567941488999999</v>
      </c>
      <c r="H87" s="102">
        <v>34.355240952999999</v>
      </c>
      <c r="I87" s="102">
        <v>21.95</v>
      </c>
      <c r="J87" s="102">
        <v>19.823367979</v>
      </c>
      <c r="K87" s="102">
        <v>24.07237962</v>
      </c>
      <c r="L87" s="102">
        <v>9.74</v>
      </c>
      <c r="M87" s="102">
        <v>8.2174766910999999</v>
      </c>
      <c r="N87" s="102">
        <v>11.261261306</v>
      </c>
      <c r="O87" s="102">
        <v>3.77</v>
      </c>
      <c r="P87" s="102">
        <v>2.7943287974</v>
      </c>
      <c r="Q87" s="102">
        <v>4.7502528212000001</v>
      </c>
      <c r="R87" s="114">
        <v>14</v>
      </c>
    </row>
    <row r="88" spans="1:18" x14ac:dyDescent="0.25">
      <c r="A88" s="108" t="s">
        <v>31</v>
      </c>
      <c r="B88" s="108">
        <v>2</v>
      </c>
      <c r="C88" s="102">
        <v>32.03</v>
      </c>
      <c r="D88" s="102">
        <v>30.135938488000001</v>
      </c>
      <c r="E88" s="102">
        <v>33.925890623000001</v>
      </c>
      <c r="F88" s="102">
        <v>33.58</v>
      </c>
      <c r="G88" s="102">
        <v>31.658669766999999</v>
      </c>
      <c r="H88" s="102">
        <v>35.494614904999999</v>
      </c>
      <c r="I88" s="102">
        <v>21.04</v>
      </c>
      <c r="J88" s="102">
        <v>19.383749512000001</v>
      </c>
      <c r="K88" s="102">
        <v>22.694395614000001</v>
      </c>
      <c r="L88" s="102">
        <v>9.6199999999999992</v>
      </c>
      <c r="M88" s="102">
        <v>8.4204488849000008</v>
      </c>
      <c r="N88" s="102">
        <v>10.815274602000001</v>
      </c>
      <c r="O88" s="102">
        <v>3.74</v>
      </c>
      <c r="P88" s="102">
        <v>2.9653659504999998</v>
      </c>
      <c r="Q88" s="102">
        <v>4.5056516536000002</v>
      </c>
      <c r="R88" s="114">
        <v>15</v>
      </c>
    </row>
    <row r="89" spans="1:18" x14ac:dyDescent="0.25">
      <c r="A89" s="108" t="s">
        <v>31</v>
      </c>
      <c r="B89" s="108">
        <v>3</v>
      </c>
      <c r="C89" s="102">
        <v>30.74</v>
      </c>
      <c r="D89" s="102">
        <v>29.410089597999999</v>
      </c>
      <c r="E89" s="102">
        <v>32.078161055000002</v>
      </c>
      <c r="F89" s="102">
        <v>34.6</v>
      </c>
      <c r="G89" s="102">
        <v>33.220083643999999</v>
      </c>
      <c r="H89" s="102">
        <v>35.970516877999998</v>
      </c>
      <c r="I89" s="102">
        <v>20.32</v>
      </c>
      <c r="J89" s="102">
        <v>19.158668411000001</v>
      </c>
      <c r="K89" s="102">
        <v>21.485369884000001</v>
      </c>
      <c r="L89" s="102">
        <v>10.119999999999999</v>
      </c>
      <c r="M89" s="102">
        <v>9.2456628185999996</v>
      </c>
      <c r="N89" s="102">
        <v>10.989324127</v>
      </c>
      <c r="O89" s="102">
        <v>4.22</v>
      </c>
      <c r="P89" s="102">
        <v>3.6397569447000002</v>
      </c>
      <c r="Q89" s="102">
        <v>4.8023666410999999</v>
      </c>
      <c r="R89" s="114">
        <v>16</v>
      </c>
    </row>
    <row r="90" spans="1:18" x14ac:dyDescent="0.25">
      <c r="A90" s="108" t="s">
        <v>31</v>
      </c>
      <c r="B90" s="108">
        <v>4</v>
      </c>
      <c r="C90" s="102">
        <v>30.51</v>
      </c>
      <c r="D90" s="102">
        <v>29.202723542000001</v>
      </c>
      <c r="E90" s="102">
        <v>31.816358027</v>
      </c>
      <c r="F90" s="102">
        <v>34.72</v>
      </c>
      <c r="G90" s="102">
        <v>33.373038458000003</v>
      </c>
      <c r="H90" s="102">
        <v>36.075483243999997</v>
      </c>
      <c r="I90" s="102">
        <v>20.420000000000002</v>
      </c>
      <c r="J90" s="102">
        <v>19.279393825</v>
      </c>
      <c r="K90" s="102">
        <v>21.567743939</v>
      </c>
      <c r="L90" s="102">
        <v>9.8800000000000008</v>
      </c>
      <c r="M90" s="102">
        <v>9.0295429906999995</v>
      </c>
      <c r="N90" s="102">
        <v>10.723025681999999</v>
      </c>
      <c r="O90" s="102">
        <v>4.47</v>
      </c>
      <c r="P90" s="102">
        <v>3.8800871664000001</v>
      </c>
      <c r="Q90" s="102">
        <v>5.0526031251000001</v>
      </c>
      <c r="R90" s="114">
        <v>17</v>
      </c>
    </row>
    <row r="91" spans="1:18" x14ac:dyDescent="0.25">
      <c r="A91" s="108" t="s">
        <v>31</v>
      </c>
      <c r="B91" s="108" t="s">
        <v>26</v>
      </c>
      <c r="C91" s="102">
        <v>29.8</v>
      </c>
      <c r="D91" s="102">
        <v>28.174887541</v>
      </c>
      <c r="E91" s="102">
        <v>31.419087572999999</v>
      </c>
      <c r="F91" s="102">
        <v>32.020000000000003</v>
      </c>
      <c r="G91" s="102">
        <v>30.368843721000001</v>
      </c>
      <c r="H91" s="102">
        <v>33.678307556</v>
      </c>
      <c r="I91" s="102">
        <v>22.07</v>
      </c>
      <c r="J91" s="102">
        <v>20.598585500999999</v>
      </c>
      <c r="K91" s="102">
        <v>23.540248815000002</v>
      </c>
      <c r="L91" s="102">
        <v>9.86</v>
      </c>
      <c r="M91" s="102">
        <v>8.7987905737999998</v>
      </c>
      <c r="N91" s="102">
        <v>10.913062733</v>
      </c>
      <c r="O91" s="102">
        <v>6.25</v>
      </c>
      <c r="P91" s="102">
        <v>5.3953328104000002</v>
      </c>
      <c r="Q91" s="102">
        <v>7.1128531751999997</v>
      </c>
      <c r="R91" s="114">
        <v>18</v>
      </c>
    </row>
    <row r="92" spans="1:18" x14ac:dyDescent="0.25">
      <c r="A92" s="108" t="s">
        <v>32</v>
      </c>
      <c r="B92" s="108" t="s">
        <v>7</v>
      </c>
      <c r="C92" s="102">
        <v>21.89</v>
      </c>
      <c r="D92" s="102">
        <v>20.947766305999998</v>
      </c>
      <c r="E92" s="102">
        <v>22.836164204999999</v>
      </c>
      <c r="F92" s="102">
        <v>37.36</v>
      </c>
      <c r="G92" s="102">
        <v>36.259658666999997</v>
      </c>
      <c r="H92" s="102">
        <v>38.468897249999998</v>
      </c>
      <c r="I92" s="102">
        <v>24.19</v>
      </c>
      <c r="J92" s="102">
        <v>23.207917401</v>
      </c>
      <c r="K92" s="102">
        <v>25.163418104000002</v>
      </c>
      <c r="L92" s="102">
        <v>12.12</v>
      </c>
      <c r="M92" s="102">
        <v>11.374784402</v>
      </c>
      <c r="N92" s="102">
        <v>12.865172167000001</v>
      </c>
      <c r="O92" s="102">
        <v>4.4400000000000004</v>
      </c>
      <c r="P92" s="102">
        <v>3.967876006</v>
      </c>
      <c r="Q92" s="102">
        <v>4.9083454923999996</v>
      </c>
      <c r="R92" s="114">
        <v>1</v>
      </c>
    </row>
    <row r="93" spans="1:18" x14ac:dyDescent="0.25">
      <c r="A93" s="108" t="s">
        <v>32</v>
      </c>
      <c r="B93" s="108" t="s">
        <v>8</v>
      </c>
      <c r="C93" s="102">
        <v>21.64</v>
      </c>
      <c r="D93" s="102">
        <v>20.652161947</v>
      </c>
      <c r="E93" s="102">
        <v>22.636834425</v>
      </c>
      <c r="F93" s="102">
        <v>30.67</v>
      </c>
      <c r="G93" s="102">
        <v>29.556959243000001</v>
      </c>
      <c r="H93" s="102">
        <v>31.779195532999999</v>
      </c>
      <c r="I93" s="102">
        <v>22.49</v>
      </c>
      <c r="J93" s="102">
        <v>21.484856163</v>
      </c>
      <c r="K93" s="102">
        <v>23.497005990000002</v>
      </c>
      <c r="L93" s="102">
        <v>18.489999999999998</v>
      </c>
      <c r="M93" s="102">
        <v>17.550120049</v>
      </c>
      <c r="N93" s="102">
        <v>19.420859395000001</v>
      </c>
      <c r="O93" s="102">
        <v>6.71</v>
      </c>
      <c r="P93" s="102">
        <v>6.1080841835999999</v>
      </c>
      <c r="Q93" s="102">
        <v>7.3139230714999997</v>
      </c>
      <c r="R93" s="114">
        <v>2</v>
      </c>
    </row>
    <row r="94" spans="1:18" x14ac:dyDescent="0.25">
      <c r="A94" s="108" t="s">
        <v>32</v>
      </c>
      <c r="B94" s="108" t="s">
        <v>13</v>
      </c>
      <c r="C94" s="102">
        <v>28.88</v>
      </c>
      <c r="D94" s="102">
        <v>26.309333831</v>
      </c>
      <c r="E94" s="102">
        <v>31.457248872000001</v>
      </c>
      <c r="F94" s="102">
        <v>39.130000000000003</v>
      </c>
      <c r="G94" s="102">
        <v>36.355108539</v>
      </c>
      <c r="H94" s="102">
        <v>41.898459889999998</v>
      </c>
      <c r="I94" s="102">
        <v>19.82</v>
      </c>
      <c r="J94" s="102">
        <v>17.551480857000001</v>
      </c>
      <c r="K94" s="102">
        <v>22.079081695999999</v>
      </c>
      <c r="L94" s="102">
        <v>9.66</v>
      </c>
      <c r="M94" s="102">
        <v>7.9783558493999998</v>
      </c>
      <c r="N94" s="102">
        <v>11.333147089000001</v>
      </c>
      <c r="O94" s="102">
        <v>2.52</v>
      </c>
      <c r="P94" s="102">
        <v>1.6289589444000001</v>
      </c>
      <c r="Q94" s="102">
        <v>3.4088244309000002</v>
      </c>
      <c r="R94" s="114">
        <v>3</v>
      </c>
    </row>
    <row r="95" spans="1:18" x14ac:dyDescent="0.25">
      <c r="A95" s="108" t="s">
        <v>32</v>
      </c>
      <c r="B95" s="108" t="s">
        <v>14</v>
      </c>
      <c r="C95" s="102">
        <v>18.63</v>
      </c>
      <c r="D95" s="102">
        <v>16.960239864999998</v>
      </c>
      <c r="E95" s="102">
        <v>20.300296534000001</v>
      </c>
      <c r="F95" s="102">
        <v>38.07</v>
      </c>
      <c r="G95" s="102">
        <v>35.991972076000003</v>
      </c>
      <c r="H95" s="102">
        <v>40.157453211000004</v>
      </c>
      <c r="I95" s="102">
        <v>26.39</v>
      </c>
      <c r="J95" s="102">
        <v>24.498439379000001</v>
      </c>
      <c r="K95" s="102">
        <v>28.279338399</v>
      </c>
      <c r="L95" s="102">
        <v>13.12</v>
      </c>
      <c r="M95" s="102">
        <v>11.674346243</v>
      </c>
      <c r="N95" s="102">
        <v>14.570864485</v>
      </c>
      <c r="O95" s="102">
        <v>3.78</v>
      </c>
      <c r="P95" s="102">
        <v>2.9651432906999999</v>
      </c>
      <c r="Q95" s="102">
        <v>4.6019065176999998</v>
      </c>
      <c r="R95" s="114">
        <v>4</v>
      </c>
    </row>
    <row r="96" spans="1:18" x14ac:dyDescent="0.25">
      <c r="A96" s="108" t="s">
        <v>32</v>
      </c>
      <c r="B96" s="108" t="s">
        <v>15</v>
      </c>
      <c r="C96" s="102">
        <v>16.829999999999998</v>
      </c>
      <c r="D96" s="102">
        <v>15.515405811999999</v>
      </c>
      <c r="E96" s="102">
        <v>18.151799357000002</v>
      </c>
      <c r="F96" s="102">
        <v>33.25</v>
      </c>
      <c r="G96" s="102">
        <v>31.587471472000001</v>
      </c>
      <c r="H96" s="102">
        <v>34.906874246999998</v>
      </c>
      <c r="I96" s="102">
        <v>26.43</v>
      </c>
      <c r="J96" s="102">
        <v>24.876210982</v>
      </c>
      <c r="K96" s="102">
        <v>27.983239744999999</v>
      </c>
      <c r="L96" s="102">
        <v>17.059999999999999</v>
      </c>
      <c r="M96" s="102">
        <v>15.734556804</v>
      </c>
      <c r="N96" s="102">
        <v>18.384990854000002</v>
      </c>
      <c r="O96" s="102">
        <v>6.43</v>
      </c>
      <c r="P96" s="102">
        <v>5.5655877126000002</v>
      </c>
      <c r="Q96" s="102">
        <v>7.2938630144000003</v>
      </c>
      <c r="R96" s="114">
        <v>5</v>
      </c>
    </row>
    <row r="97" spans="1:18" x14ac:dyDescent="0.25">
      <c r="A97" s="108" t="s">
        <v>32</v>
      </c>
      <c r="B97" s="108" t="s">
        <v>16</v>
      </c>
      <c r="C97" s="102">
        <v>19.13</v>
      </c>
      <c r="D97" s="102">
        <v>17.867894797000002</v>
      </c>
      <c r="E97" s="102">
        <v>20.393441398</v>
      </c>
      <c r="F97" s="102">
        <v>34.61</v>
      </c>
      <c r="G97" s="102">
        <v>33.084963137999999</v>
      </c>
      <c r="H97" s="102">
        <v>36.139614270999999</v>
      </c>
      <c r="I97" s="102">
        <v>23.88</v>
      </c>
      <c r="J97" s="102">
        <v>22.511016012999999</v>
      </c>
      <c r="K97" s="102">
        <v>25.248576152999998</v>
      </c>
      <c r="L97" s="102">
        <v>16.64</v>
      </c>
      <c r="M97" s="102">
        <v>15.439792284999999</v>
      </c>
      <c r="N97" s="102">
        <v>17.830934842000001</v>
      </c>
      <c r="O97" s="102">
        <v>5.74</v>
      </c>
      <c r="P97" s="102">
        <v>4.9949964438999999</v>
      </c>
      <c r="Q97" s="102">
        <v>6.4887706610000002</v>
      </c>
      <c r="R97" s="114">
        <v>6</v>
      </c>
    </row>
    <row r="98" spans="1:18" x14ac:dyDescent="0.25">
      <c r="A98" s="108" t="s">
        <v>32</v>
      </c>
      <c r="B98" s="108" t="s">
        <v>29</v>
      </c>
      <c r="C98" s="102">
        <v>24.01</v>
      </c>
      <c r="D98" s="102">
        <v>22.455839602000001</v>
      </c>
      <c r="E98" s="102">
        <v>25.563450788000001</v>
      </c>
      <c r="F98" s="102">
        <v>31.86</v>
      </c>
      <c r="G98" s="102">
        <v>30.168621218999998</v>
      </c>
      <c r="H98" s="102">
        <v>33.558557561999997</v>
      </c>
      <c r="I98" s="102">
        <v>21.56</v>
      </c>
      <c r="J98" s="102">
        <v>20.067849033000002</v>
      </c>
      <c r="K98" s="102">
        <v>23.059949796000001</v>
      </c>
      <c r="L98" s="102">
        <v>15.67</v>
      </c>
      <c r="M98" s="102">
        <v>14.350961786999999</v>
      </c>
      <c r="N98" s="102">
        <v>16.995920748</v>
      </c>
      <c r="O98" s="102">
        <v>6.89</v>
      </c>
      <c r="P98" s="102">
        <v>5.9680940006999998</v>
      </c>
      <c r="Q98" s="102">
        <v>7.8107554653999998</v>
      </c>
      <c r="R98" s="114">
        <v>7</v>
      </c>
    </row>
    <row r="99" spans="1:18" x14ac:dyDescent="0.25">
      <c r="A99" s="108" t="s">
        <v>32</v>
      </c>
      <c r="B99" s="108" t="s">
        <v>17</v>
      </c>
      <c r="C99" s="102">
        <v>38.880000000000003</v>
      </c>
      <c r="D99" s="102">
        <v>35.825548580000003</v>
      </c>
      <c r="E99" s="102">
        <v>41.929553460999998</v>
      </c>
      <c r="F99" s="102">
        <v>28.27</v>
      </c>
      <c r="G99" s="102">
        <v>25.446101981999998</v>
      </c>
      <c r="H99" s="102">
        <v>31.084510262999999</v>
      </c>
      <c r="I99" s="102">
        <v>15.2</v>
      </c>
      <c r="J99" s="102">
        <v>12.956048936</v>
      </c>
      <c r="K99" s="102">
        <v>17.452114329</v>
      </c>
      <c r="L99" s="102">
        <v>12.65</v>
      </c>
      <c r="M99" s="102">
        <v>10.571655702999999</v>
      </c>
      <c r="N99" s="102">
        <v>14.734466746000001</v>
      </c>
      <c r="O99" s="102">
        <v>5</v>
      </c>
      <c r="P99" s="102">
        <v>3.6354738656999999</v>
      </c>
      <c r="Q99" s="102">
        <v>6.3645261343000001</v>
      </c>
      <c r="R99" s="114">
        <v>8</v>
      </c>
    </row>
    <row r="100" spans="1:18" x14ac:dyDescent="0.25">
      <c r="A100" s="108" t="s">
        <v>32</v>
      </c>
      <c r="B100" s="108" t="s">
        <v>21</v>
      </c>
      <c r="C100" s="102">
        <v>17.12</v>
      </c>
      <c r="D100" s="102">
        <v>13.27102032</v>
      </c>
      <c r="E100" s="102">
        <v>20.968110115000002</v>
      </c>
      <c r="F100" s="102">
        <v>41.58</v>
      </c>
      <c r="G100" s="102">
        <v>36.540601936000002</v>
      </c>
      <c r="H100" s="102">
        <v>46.611571976999997</v>
      </c>
      <c r="I100" s="102">
        <v>22.01</v>
      </c>
      <c r="J100" s="102">
        <v>17.777756964999998</v>
      </c>
      <c r="K100" s="102">
        <v>26.243982165999999</v>
      </c>
      <c r="L100" s="102">
        <v>13.32</v>
      </c>
      <c r="M100" s="102">
        <v>9.8440964590999993</v>
      </c>
      <c r="N100" s="102">
        <v>16.786338323999999</v>
      </c>
      <c r="O100" s="102">
        <v>5.98</v>
      </c>
      <c r="P100" s="102">
        <v>3.5559730083000001</v>
      </c>
      <c r="Q100" s="102">
        <v>8.4005487308000006</v>
      </c>
      <c r="R100" s="114">
        <v>9</v>
      </c>
    </row>
    <row r="101" spans="1:18" x14ac:dyDescent="0.25">
      <c r="A101" s="108" t="s">
        <v>32</v>
      </c>
      <c r="B101" s="108" t="s">
        <v>20</v>
      </c>
      <c r="C101" s="102">
        <v>14.58</v>
      </c>
      <c r="D101" s="102">
        <v>12.971626975</v>
      </c>
      <c r="E101" s="102">
        <v>16.186040412000001</v>
      </c>
      <c r="F101" s="102">
        <v>33.75</v>
      </c>
      <c r="G101" s="102">
        <v>31.593780226</v>
      </c>
      <c r="H101" s="102">
        <v>35.900820205999999</v>
      </c>
      <c r="I101" s="102">
        <v>26.67</v>
      </c>
      <c r="J101" s="102">
        <v>24.659678217</v>
      </c>
      <c r="K101" s="102">
        <v>28.688053964000002</v>
      </c>
      <c r="L101" s="102">
        <v>18.57</v>
      </c>
      <c r="M101" s="102">
        <v>16.8033185</v>
      </c>
      <c r="N101" s="102">
        <v>20.345709577000001</v>
      </c>
      <c r="O101" s="102">
        <v>6.43</v>
      </c>
      <c r="P101" s="102">
        <v>5.3087271709000001</v>
      </c>
      <c r="Q101" s="102">
        <v>7.5422447513000002</v>
      </c>
      <c r="R101" s="114">
        <v>10</v>
      </c>
    </row>
    <row r="102" spans="1:18" x14ac:dyDescent="0.25">
      <c r="A102" s="108" t="s">
        <v>32</v>
      </c>
      <c r="B102" s="108" t="s">
        <v>22</v>
      </c>
      <c r="C102" s="102">
        <v>16.600000000000001</v>
      </c>
      <c r="D102" s="102">
        <v>13.873644551</v>
      </c>
      <c r="E102" s="102">
        <v>19.320218768</v>
      </c>
      <c r="F102" s="102">
        <v>33.33</v>
      </c>
      <c r="G102" s="102">
        <v>29.882831548999999</v>
      </c>
      <c r="H102" s="102">
        <v>36.783835117000002</v>
      </c>
      <c r="I102" s="102">
        <v>30.82</v>
      </c>
      <c r="J102" s="102">
        <v>27.442953769999999</v>
      </c>
      <c r="K102" s="102">
        <v>34.202792393999999</v>
      </c>
      <c r="L102" s="102">
        <v>13.39</v>
      </c>
      <c r="M102" s="102">
        <v>10.896531765000001</v>
      </c>
      <c r="N102" s="102">
        <v>15.881710912999999</v>
      </c>
      <c r="O102" s="102">
        <v>5.86</v>
      </c>
      <c r="P102" s="102">
        <v>4.1388592766999999</v>
      </c>
      <c r="Q102" s="102">
        <v>7.5766218947999997</v>
      </c>
      <c r="R102" s="114">
        <v>11</v>
      </c>
    </row>
    <row r="103" spans="1:18" x14ac:dyDescent="0.25">
      <c r="A103" s="108" t="s">
        <v>32</v>
      </c>
      <c r="B103" s="108" t="s">
        <v>19</v>
      </c>
      <c r="C103" s="102">
        <v>22.96</v>
      </c>
      <c r="D103" s="102">
        <v>22.147050089</v>
      </c>
      <c r="E103" s="102">
        <v>23.772110424000001</v>
      </c>
      <c r="F103" s="102">
        <v>34.299999999999997</v>
      </c>
      <c r="G103" s="102">
        <v>33.381370179999998</v>
      </c>
      <c r="H103" s="102">
        <v>35.215598339000003</v>
      </c>
      <c r="I103" s="102">
        <v>22.41</v>
      </c>
      <c r="J103" s="102">
        <v>21.600201619</v>
      </c>
      <c r="K103" s="102">
        <v>23.211302461999999</v>
      </c>
      <c r="L103" s="102">
        <v>14.91</v>
      </c>
      <c r="M103" s="102">
        <v>14.226271942</v>
      </c>
      <c r="N103" s="102">
        <v>15.602721451000001</v>
      </c>
      <c r="O103" s="102">
        <v>5.42</v>
      </c>
      <c r="P103" s="102">
        <v>4.9842037333000002</v>
      </c>
      <c r="Q103" s="102">
        <v>5.8591697606000004</v>
      </c>
      <c r="R103" s="114">
        <v>12</v>
      </c>
    </row>
    <row r="104" spans="1:18" x14ac:dyDescent="0.25">
      <c r="A104" s="108" t="s">
        <v>32</v>
      </c>
      <c r="B104" s="108" t="s">
        <v>23</v>
      </c>
      <c r="C104" s="102">
        <v>30.46</v>
      </c>
      <c r="D104" s="102">
        <v>27.180573508999998</v>
      </c>
      <c r="E104" s="102">
        <v>33.746578808999999</v>
      </c>
      <c r="F104" s="102">
        <v>31.13</v>
      </c>
      <c r="G104" s="102">
        <v>27.823172376999999</v>
      </c>
      <c r="H104" s="102">
        <v>34.428483251999999</v>
      </c>
      <c r="I104" s="102">
        <v>22.25</v>
      </c>
      <c r="J104" s="102">
        <v>19.284766242</v>
      </c>
      <c r="K104" s="102">
        <v>25.218545016</v>
      </c>
      <c r="L104" s="102">
        <v>12.19</v>
      </c>
      <c r="M104" s="102">
        <v>9.8520887694999999</v>
      </c>
      <c r="N104" s="102">
        <v>14.518772158000001</v>
      </c>
      <c r="O104" s="102">
        <v>3.97</v>
      </c>
      <c r="P104" s="102">
        <v>2.5801693267000001</v>
      </c>
      <c r="Q104" s="102">
        <v>5.3668505407999998</v>
      </c>
      <c r="R104" s="114">
        <v>13</v>
      </c>
    </row>
    <row r="105" spans="1:18" x14ac:dyDescent="0.25">
      <c r="A105" s="108" t="s">
        <v>32</v>
      </c>
      <c r="B105" s="108" t="s">
        <v>25</v>
      </c>
      <c r="C105" s="102">
        <v>26.68</v>
      </c>
      <c r="D105" s="102">
        <v>24.700336855</v>
      </c>
      <c r="E105" s="102">
        <v>28.653797311000002</v>
      </c>
      <c r="F105" s="102">
        <v>34.32</v>
      </c>
      <c r="G105" s="102">
        <v>32.199336559999999</v>
      </c>
      <c r="H105" s="102">
        <v>36.443409150000001</v>
      </c>
      <c r="I105" s="102">
        <v>20.23</v>
      </c>
      <c r="J105" s="102">
        <v>18.433386727999999</v>
      </c>
      <c r="K105" s="102">
        <v>22.024231576999998</v>
      </c>
      <c r="L105" s="102">
        <v>13.73</v>
      </c>
      <c r="M105" s="102">
        <v>12.190379197</v>
      </c>
      <c r="N105" s="102">
        <v>15.266719087</v>
      </c>
      <c r="O105" s="102">
        <v>5.04</v>
      </c>
      <c r="P105" s="102">
        <v>4.0660293370999998</v>
      </c>
      <c r="Q105" s="102">
        <v>6.0223741989999997</v>
      </c>
      <c r="R105" s="114">
        <v>14</v>
      </c>
    </row>
    <row r="106" spans="1:18" x14ac:dyDescent="0.25">
      <c r="A106" s="108" t="s">
        <v>32</v>
      </c>
      <c r="B106" s="108">
        <v>2</v>
      </c>
      <c r="C106" s="102">
        <v>24.88</v>
      </c>
      <c r="D106" s="102">
        <v>22.983646292</v>
      </c>
      <c r="E106" s="102">
        <v>26.767101464</v>
      </c>
      <c r="F106" s="102">
        <v>36.24</v>
      </c>
      <c r="G106" s="102">
        <v>34.137719699000002</v>
      </c>
      <c r="H106" s="102">
        <v>38.344832644</v>
      </c>
      <c r="I106" s="102">
        <v>21.04</v>
      </c>
      <c r="J106" s="102">
        <v>19.253338415000002</v>
      </c>
      <c r="K106" s="102">
        <v>22.820440249000001</v>
      </c>
      <c r="L106" s="102">
        <v>13.26</v>
      </c>
      <c r="M106" s="102">
        <v>11.776105757</v>
      </c>
      <c r="N106" s="102">
        <v>14.744332927</v>
      </c>
      <c r="O106" s="102">
        <v>4.59</v>
      </c>
      <c r="P106" s="102">
        <v>3.6708293243000001</v>
      </c>
      <c r="Q106" s="102">
        <v>5.5016532280000003</v>
      </c>
      <c r="R106" s="114">
        <v>15</v>
      </c>
    </row>
    <row r="107" spans="1:18" x14ac:dyDescent="0.25">
      <c r="A107" s="108" t="s">
        <v>32</v>
      </c>
      <c r="B107" s="108">
        <v>3</v>
      </c>
      <c r="C107" s="102">
        <v>22.62</v>
      </c>
      <c r="D107" s="102">
        <v>21.074264845999998</v>
      </c>
      <c r="E107" s="102">
        <v>24.169767928999999</v>
      </c>
      <c r="F107" s="102">
        <v>33.99</v>
      </c>
      <c r="G107" s="102">
        <v>32.234211203000001</v>
      </c>
      <c r="H107" s="102">
        <v>35.738713627999999</v>
      </c>
      <c r="I107" s="102">
        <v>22.73</v>
      </c>
      <c r="J107" s="102">
        <v>21.178560498</v>
      </c>
      <c r="K107" s="102">
        <v>24.279223612999999</v>
      </c>
      <c r="L107" s="102">
        <v>15.46</v>
      </c>
      <c r="M107" s="102">
        <v>14.123894629</v>
      </c>
      <c r="N107" s="102">
        <v>16.798798638000001</v>
      </c>
      <c r="O107" s="102">
        <v>5.2</v>
      </c>
      <c r="P107" s="102">
        <v>4.3798283405999996</v>
      </c>
      <c r="Q107" s="102">
        <v>6.0227366755</v>
      </c>
      <c r="R107" s="114">
        <v>16</v>
      </c>
    </row>
    <row r="108" spans="1:18" x14ac:dyDescent="0.25">
      <c r="A108" s="108" t="s">
        <v>32</v>
      </c>
      <c r="B108" s="108">
        <v>4</v>
      </c>
      <c r="C108" s="102">
        <v>19.809999999999999</v>
      </c>
      <c r="D108" s="102">
        <v>18.562884552</v>
      </c>
      <c r="E108" s="102">
        <v>21.059275264</v>
      </c>
      <c r="F108" s="102">
        <v>33.19</v>
      </c>
      <c r="G108" s="102">
        <v>31.71400693</v>
      </c>
      <c r="H108" s="102">
        <v>34.663322659000002</v>
      </c>
      <c r="I108" s="102">
        <v>25.48</v>
      </c>
      <c r="J108" s="102">
        <v>24.114099366000001</v>
      </c>
      <c r="K108" s="102">
        <v>26.843265965000001</v>
      </c>
      <c r="L108" s="102">
        <v>15.29</v>
      </c>
      <c r="M108" s="102">
        <v>14.165197677</v>
      </c>
      <c r="N108" s="102">
        <v>16.419433418000001</v>
      </c>
      <c r="O108" s="102">
        <v>6.23</v>
      </c>
      <c r="P108" s="102">
        <v>5.4723839133999999</v>
      </c>
      <c r="Q108" s="102">
        <v>6.9861302556</v>
      </c>
      <c r="R108" s="114">
        <v>17</v>
      </c>
    </row>
    <row r="109" spans="1:18" x14ac:dyDescent="0.25">
      <c r="A109" s="108" t="s">
        <v>32</v>
      </c>
      <c r="B109" s="108" t="s">
        <v>26</v>
      </c>
      <c r="C109" s="102">
        <v>18.670000000000002</v>
      </c>
      <c r="D109" s="102">
        <v>17.349687280000001</v>
      </c>
      <c r="E109" s="102">
        <v>19.996455018999999</v>
      </c>
      <c r="F109" s="102">
        <v>34.25</v>
      </c>
      <c r="G109" s="102">
        <v>32.642400928999997</v>
      </c>
      <c r="H109" s="102">
        <v>35.865554639999999</v>
      </c>
      <c r="I109" s="102">
        <v>24.71</v>
      </c>
      <c r="J109" s="102">
        <v>23.242591248</v>
      </c>
      <c r="K109" s="102">
        <v>26.171998965</v>
      </c>
      <c r="L109" s="102">
        <v>16.600000000000001</v>
      </c>
      <c r="M109" s="102">
        <v>15.338005973</v>
      </c>
      <c r="N109" s="102">
        <v>17.865236296999999</v>
      </c>
      <c r="O109" s="102">
        <v>5.76</v>
      </c>
      <c r="P109" s="102">
        <v>4.972568549</v>
      </c>
      <c r="Q109" s="102">
        <v>6.5555010997999998</v>
      </c>
      <c r="R109" s="114">
        <v>18</v>
      </c>
    </row>
    <row r="110" spans="1:18" x14ac:dyDescent="0.25">
      <c r="A110" s="108" t="s">
        <v>33</v>
      </c>
      <c r="B110" s="108" t="s">
        <v>7</v>
      </c>
      <c r="C110" s="102">
        <v>23.25</v>
      </c>
      <c r="D110" s="102">
        <v>22.215066922999998</v>
      </c>
      <c r="E110" s="102">
        <v>24.288539223000001</v>
      </c>
      <c r="F110" s="102">
        <v>42.83</v>
      </c>
      <c r="G110" s="102">
        <v>41.620321392999998</v>
      </c>
      <c r="H110" s="102">
        <v>44.049167474999997</v>
      </c>
      <c r="I110" s="102">
        <v>21.75</v>
      </c>
      <c r="J110" s="102">
        <v>20.734226244999999</v>
      </c>
      <c r="K110" s="102">
        <v>22.759031829000001</v>
      </c>
      <c r="L110" s="102">
        <v>9.08</v>
      </c>
      <c r="M110" s="102">
        <v>8.3730029177999992</v>
      </c>
      <c r="N110" s="102">
        <v>9.7831588883999991</v>
      </c>
      <c r="O110" s="102">
        <v>3.09</v>
      </c>
      <c r="P110" s="102">
        <v>2.6641388239000001</v>
      </c>
      <c r="Q110" s="102">
        <v>3.5133462811</v>
      </c>
      <c r="R110" s="114">
        <v>1</v>
      </c>
    </row>
    <row r="111" spans="1:18" x14ac:dyDescent="0.25">
      <c r="A111" s="108" t="s">
        <v>33</v>
      </c>
      <c r="B111" s="108" t="s">
        <v>8</v>
      </c>
      <c r="C111" s="102">
        <v>27.1</v>
      </c>
      <c r="D111" s="102">
        <v>25.911279583999999</v>
      </c>
      <c r="E111" s="102">
        <v>28.296780397999999</v>
      </c>
      <c r="F111" s="102">
        <v>33.35</v>
      </c>
      <c r="G111" s="102">
        <v>32.080757247999998</v>
      </c>
      <c r="H111" s="102">
        <v>34.610901609000003</v>
      </c>
      <c r="I111" s="102">
        <v>20.45</v>
      </c>
      <c r="J111" s="102">
        <v>19.36756226</v>
      </c>
      <c r="K111" s="102">
        <v>21.532156577999999</v>
      </c>
      <c r="L111" s="102">
        <v>13.06</v>
      </c>
      <c r="M111" s="102">
        <v>12.160334629999999</v>
      </c>
      <c r="N111" s="102">
        <v>13.968999953000001</v>
      </c>
      <c r="O111" s="102">
        <v>6.04</v>
      </c>
      <c r="P111" s="102">
        <v>5.3965809331000001</v>
      </c>
      <c r="Q111" s="102">
        <v>6.6746468083000003</v>
      </c>
      <c r="R111" s="114">
        <v>2</v>
      </c>
    </row>
    <row r="112" spans="1:18" x14ac:dyDescent="0.25">
      <c r="A112" s="108" t="s">
        <v>33</v>
      </c>
      <c r="B112" s="108" t="s">
        <v>13</v>
      </c>
      <c r="C112" s="102">
        <v>37.450000000000003</v>
      </c>
      <c r="D112" s="102">
        <v>34.480751937999997</v>
      </c>
      <c r="E112" s="102">
        <v>40.421208845999999</v>
      </c>
      <c r="F112" s="102">
        <v>38.43</v>
      </c>
      <c r="G112" s="102">
        <v>35.446191411999997</v>
      </c>
      <c r="H112" s="102">
        <v>41.416553686</v>
      </c>
      <c r="I112" s="102">
        <v>15.78</v>
      </c>
      <c r="J112" s="102">
        <v>13.546843043999999</v>
      </c>
      <c r="K112" s="102">
        <v>18.021784406999998</v>
      </c>
      <c r="L112" s="102">
        <v>6.67</v>
      </c>
      <c r="M112" s="102">
        <v>5.1358585230999996</v>
      </c>
      <c r="N112" s="102">
        <v>8.1974748102999992</v>
      </c>
      <c r="O112" s="102">
        <v>1.67</v>
      </c>
      <c r="P112" s="102">
        <v>0.88102816159999997</v>
      </c>
      <c r="Q112" s="102">
        <v>2.4523051717</v>
      </c>
      <c r="R112" s="114">
        <v>3</v>
      </c>
    </row>
    <row r="113" spans="1:18" x14ac:dyDescent="0.25">
      <c r="A113" s="108" t="s">
        <v>33</v>
      </c>
      <c r="B113" s="108" t="s">
        <v>14</v>
      </c>
      <c r="C113" s="102">
        <v>20.84</v>
      </c>
      <c r="D113" s="102">
        <v>18.832137966000001</v>
      </c>
      <c r="E113" s="102">
        <v>22.845117433999999</v>
      </c>
      <c r="F113" s="102">
        <v>45.43</v>
      </c>
      <c r="G113" s="102">
        <v>42.965919171000003</v>
      </c>
      <c r="H113" s="102">
        <v>47.885415008999999</v>
      </c>
      <c r="I113" s="102">
        <v>21.09</v>
      </c>
      <c r="J113" s="102">
        <v>19.077312827</v>
      </c>
      <c r="K113" s="102">
        <v>23.108201784999999</v>
      </c>
      <c r="L113" s="102">
        <v>9.15</v>
      </c>
      <c r="M113" s="102">
        <v>7.7244025848</v>
      </c>
      <c r="N113" s="102">
        <v>10.572929053999999</v>
      </c>
      <c r="O113" s="102">
        <v>3.49</v>
      </c>
      <c r="P113" s="102">
        <v>2.5870858665999998</v>
      </c>
      <c r="Q113" s="102">
        <v>4.4014783011</v>
      </c>
      <c r="R113" s="114">
        <v>4</v>
      </c>
    </row>
    <row r="114" spans="1:18" x14ac:dyDescent="0.25">
      <c r="A114" s="108" t="s">
        <v>33</v>
      </c>
      <c r="B114" s="108" t="s">
        <v>15</v>
      </c>
      <c r="C114" s="102">
        <v>18.82</v>
      </c>
      <c r="D114" s="102">
        <v>17.295099355000001</v>
      </c>
      <c r="E114" s="102">
        <v>20.33803674</v>
      </c>
      <c r="F114" s="102">
        <v>40.200000000000003</v>
      </c>
      <c r="G114" s="102">
        <v>38.288625832000001</v>
      </c>
      <c r="H114" s="102">
        <v>42.105851485999999</v>
      </c>
      <c r="I114" s="102">
        <v>24.58</v>
      </c>
      <c r="J114" s="102">
        <v>22.899955799000001</v>
      </c>
      <c r="K114" s="102">
        <v>26.251917968000001</v>
      </c>
      <c r="L114" s="102">
        <v>11.99</v>
      </c>
      <c r="M114" s="102">
        <v>10.727468099999999</v>
      </c>
      <c r="N114" s="102">
        <v>13.256752807</v>
      </c>
      <c r="O114" s="102">
        <v>4.42</v>
      </c>
      <c r="P114" s="102">
        <v>3.6181885497000001</v>
      </c>
      <c r="Q114" s="102">
        <v>5.2181033635</v>
      </c>
      <c r="R114" s="114">
        <v>5</v>
      </c>
    </row>
    <row r="115" spans="1:18" x14ac:dyDescent="0.25">
      <c r="A115" s="108" t="s">
        <v>33</v>
      </c>
      <c r="B115" s="108" t="s">
        <v>16</v>
      </c>
      <c r="C115" s="102">
        <v>21.89</v>
      </c>
      <c r="D115" s="102">
        <v>20.47404057</v>
      </c>
      <c r="E115" s="102">
        <v>23.310405235000001</v>
      </c>
      <c r="F115" s="102">
        <v>38.03</v>
      </c>
      <c r="G115" s="102">
        <v>36.363262423999998</v>
      </c>
      <c r="H115" s="102">
        <v>39.693075604000001</v>
      </c>
      <c r="I115" s="102">
        <v>22.66</v>
      </c>
      <c r="J115" s="102">
        <v>21.222009530000001</v>
      </c>
      <c r="K115" s="102">
        <v>24.093360954000001</v>
      </c>
      <c r="L115" s="102">
        <v>12.09</v>
      </c>
      <c r="M115" s="102">
        <v>10.976054811999999</v>
      </c>
      <c r="N115" s="102">
        <v>13.212555109</v>
      </c>
      <c r="O115" s="102">
        <v>5.33</v>
      </c>
      <c r="P115" s="102">
        <v>4.5573918591</v>
      </c>
      <c r="Q115" s="102">
        <v>6.0978439033000003</v>
      </c>
      <c r="R115" s="114">
        <v>6</v>
      </c>
    </row>
    <row r="116" spans="1:18" x14ac:dyDescent="0.25">
      <c r="A116" s="108" t="s">
        <v>33</v>
      </c>
      <c r="B116" s="108" t="s">
        <v>29</v>
      </c>
      <c r="C116" s="102">
        <v>26.84</v>
      </c>
      <c r="D116" s="102">
        <v>25.048426331999998</v>
      </c>
      <c r="E116" s="102">
        <v>28.630859078</v>
      </c>
      <c r="F116" s="102">
        <v>35.729999999999997</v>
      </c>
      <c r="G116" s="102">
        <v>33.792425964000003</v>
      </c>
      <c r="H116" s="102">
        <v>37.666527672000001</v>
      </c>
      <c r="I116" s="102">
        <v>19.95</v>
      </c>
      <c r="J116" s="102">
        <v>18.333612569</v>
      </c>
      <c r="K116" s="102">
        <v>21.564303211999999</v>
      </c>
      <c r="L116" s="102">
        <v>12.21</v>
      </c>
      <c r="M116" s="102">
        <v>10.884251044999999</v>
      </c>
      <c r="N116" s="102">
        <v>13.530891447</v>
      </c>
      <c r="O116" s="102">
        <v>5.27</v>
      </c>
      <c r="P116" s="102">
        <v>4.3708264965000003</v>
      </c>
      <c r="Q116" s="102">
        <v>6.1778761832000004</v>
      </c>
      <c r="R116" s="114">
        <v>7</v>
      </c>
    </row>
    <row r="117" spans="1:18" x14ac:dyDescent="0.25">
      <c r="A117" s="108" t="s">
        <v>33</v>
      </c>
      <c r="B117" s="108" t="s">
        <v>17</v>
      </c>
      <c r="C117" s="102">
        <v>40.950000000000003</v>
      </c>
      <c r="D117" s="102">
        <v>37.852021774000001</v>
      </c>
      <c r="E117" s="102">
        <v>44.050770366000002</v>
      </c>
      <c r="F117" s="102">
        <v>31.33</v>
      </c>
      <c r="G117" s="102">
        <v>28.410451155000001</v>
      </c>
      <c r="H117" s="102">
        <v>34.257594347000001</v>
      </c>
      <c r="I117" s="102">
        <v>15.82</v>
      </c>
      <c r="J117" s="102">
        <v>13.5219266</v>
      </c>
      <c r="K117" s="102">
        <v>18.122333999999999</v>
      </c>
      <c r="L117" s="102">
        <v>8.07</v>
      </c>
      <c r="M117" s="102">
        <v>6.3498312789</v>
      </c>
      <c r="N117" s="102">
        <v>9.7825368699999995</v>
      </c>
      <c r="O117" s="102">
        <v>3.83</v>
      </c>
      <c r="P117" s="102">
        <v>2.6171988345999999</v>
      </c>
      <c r="Q117" s="102">
        <v>5.0353347744999999</v>
      </c>
      <c r="R117" s="114">
        <v>8</v>
      </c>
    </row>
    <row r="118" spans="1:18" x14ac:dyDescent="0.25">
      <c r="A118" s="108" t="s">
        <v>33</v>
      </c>
      <c r="B118" s="108" t="s">
        <v>21</v>
      </c>
      <c r="C118" s="102">
        <v>19.62</v>
      </c>
      <c r="D118" s="102">
        <v>16.745689841000001</v>
      </c>
      <c r="E118" s="102">
        <v>22.49136738</v>
      </c>
      <c r="F118" s="102">
        <v>42.51</v>
      </c>
      <c r="G118" s="102">
        <v>38.930482501</v>
      </c>
      <c r="H118" s="102">
        <v>46.083141476999998</v>
      </c>
      <c r="I118" s="102">
        <v>24.25</v>
      </c>
      <c r="J118" s="102">
        <v>21.150040823000001</v>
      </c>
      <c r="K118" s="102">
        <v>27.351321575</v>
      </c>
      <c r="L118" s="102">
        <v>8.99</v>
      </c>
      <c r="M118" s="102">
        <v>6.9223314770000002</v>
      </c>
      <c r="N118" s="102">
        <v>11.061319749000001</v>
      </c>
      <c r="O118" s="102">
        <v>4.63</v>
      </c>
      <c r="P118" s="102">
        <v>3.1116313886999998</v>
      </c>
      <c r="Q118" s="102">
        <v>6.1526737883999996</v>
      </c>
      <c r="R118" s="114">
        <v>9</v>
      </c>
    </row>
    <row r="119" spans="1:18" x14ac:dyDescent="0.25">
      <c r="A119" s="108" t="s">
        <v>33</v>
      </c>
      <c r="B119" s="108" t="s">
        <v>20</v>
      </c>
      <c r="C119" s="102">
        <v>18.25</v>
      </c>
      <c r="D119" s="102">
        <v>15.829789291999999</v>
      </c>
      <c r="E119" s="102">
        <v>20.663584816</v>
      </c>
      <c r="F119" s="102">
        <v>38.53</v>
      </c>
      <c r="G119" s="102">
        <v>35.486676484999997</v>
      </c>
      <c r="H119" s="102">
        <v>41.577543699000003</v>
      </c>
      <c r="I119" s="102">
        <v>23.04</v>
      </c>
      <c r="J119" s="102">
        <v>20.402767241999999</v>
      </c>
      <c r="K119" s="102">
        <v>25.672665988999999</v>
      </c>
      <c r="L119" s="102">
        <v>13.46</v>
      </c>
      <c r="M119" s="102">
        <v>11.320227242</v>
      </c>
      <c r="N119" s="102">
        <v>15.591087742999999</v>
      </c>
      <c r="O119" s="102">
        <v>6.73</v>
      </c>
      <c r="P119" s="102">
        <v>5.1602581999000003</v>
      </c>
      <c r="Q119" s="102">
        <v>8.2953992925000009</v>
      </c>
      <c r="R119" s="114">
        <v>10</v>
      </c>
    </row>
    <row r="120" spans="1:18" x14ac:dyDescent="0.25">
      <c r="A120" s="108" t="s">
        <v>33</v>
      </c>
      <c r="B120" s="108" t="s">
        <v>22</v>
      </c>
      <c r="C120" s="102">
        <v>22.81</v>
      </c>
      <c r="D120" s="102">
        <v>19.561492043000001</v>
      </c>
      <c r="E120" s="102">
        <v>26.063507956999999</v>
      </c>
      <c r="F120" s="102">
        <v>41.09</v>
      </c>
      <c r="G120" s="102">
        <v>37.281980073</v>
      </c>
      <c r="H120" s="102">
        <v>44.905519927</v>
      </c>
      <c r="I120" s="102">
        <v>22.03</v>
      </c>
      <c r="J120" s="102">
        <v>18.820267348000002</v>
      </c>
      <c r="K120" s="102">
        <v>25.242232651999998</v>
      </c>
      <c r="L120" s="102">
        <v>9.2200000000000006</v>
      </c>
      <c r="M120" s="102">
        <v>6.9774901972999999</v>
      </c>
      <c r="N120" s="102">
        <v>11.460009803</v>
      </c>
      <c r="O120" s="102">
        <v>4.84</v>
      </c>
      <c r="P120" s="102">
        <v>3.1804613527000001</v>
      </c>
      <c r="Q120" s="102">
        <v>6.5070386472999999</v>
      </c>
      <c r="R120" s="114">
        <v>11</v>
      </c>
    </row>
    <row r="121" spans="1:18" x14ac:dyDescent="0.25">
      <c r="A121" s="108" t="s">
        <v>33</v>
      </c>
      <c r="B121" s="108" t="s">
        <v>19</v>
      </c>
      <c r="C121" s="102">
        <v>25.54</v>
      </c>
      <c r="D121" s="102">
        <v>24.638796885000001</v>
      </c>
      <c r="E121" s="102">
        <v>26.449867536999999</v>
      </c>
      <c r="F121" s="102">
        <v>38.369999999999997</v>
      </c>
      <c r="G121" s="102">
        <v>37.362881440999999</v>
      </c>
      <c r="H121" s="102">
        <v>39.382348637</v>
      </c>
      <c r="I121" s="102">
        <v>20.89</v>
      </c>
      <c r="J121" s="102">
        <v>20.042593631999999</v>
      </c>
      <c r="K121" s="102">
        <v>21.730694807999999</v>
      </c>
      <c r="L121" s="102">
        <v>10.98</v>
      </c>
      <c r="M121" s="102">
        <v>10.327359812999999</v>
      </c>
      <c r="N121" s="102">
        <v>11.62550214</v>
      </c>
      <c r="O121" s="102">
        <v>4.22</v>
      </c>
      <c r="P121" s="102">
        <v>3.8025301376999998</v>
      </c>
      <c r="Q121" s="102">
        <v>4.6374249689000004</v>
      </c>
      <c r="R121" s="114">
        <v>12</v>
      </c>
    </row>
    <row r="122" spans="1:18" x14ac:dyDescent="0.25">
      <c r="A122" s="108" t="s">
        <v>33</v>
      </c>
      <c r="B122" s="108" t="s">
        <v>23</v>
      </c>
      <c r="C122" s="102">
        <v>41.07</v>
      </c>
      <c r="D122" s="102">
        <v>36.515866746</v>
      </c>
      <c r="E122" s="102">
        <v>45.626990395999997</v>
      </c>
      <c r="F122" s="102">
        <v>31.03</v>
      </c>
      <c r="G122" s="102">
        <v>26.743098916000001</v>
      </c>
      <c r="H122" s="102">
        <v>35.310472511999997</v>
      </c>
      <c r="I122" s="102">
        <v>16.07</v>
      </c>
      <c r="J122" s="102">
        <v>12.670549099</v>
      </c>
      <c r="K122" s="102">
        <v>19.472308043000002</v>
      </c>
      <c r="L122" s="102">
        <v>9.15</v>
      </c>
      <c r="M122" s="102">
        <v>6.4817307413999998</v>
      </c>
      <c r="N122" s="102">
        <v>11.821840687</v>
      </c>
      <c r="O122" s="102">
        <v>2.68</v>
      </c>
      <c r="P122" s="102">
        <v>1.1834896873</v>
      </c>
      <c r="Q122" s="102">
        <v>4.1736531697999997</v>
      </c>
      <c r="R122" s="114">
        <v>13</v>
      </c>
    </row>
    <row r="123" spans="1:18" x14ac:dyDescent="0.25">
      <c r="A123" s="108" t="s">
        <v>33</v>
      </c>
      <c r="B123" s="108" t="s">
        <v>25</v>
      </c>
      <c r="C123" s="102">
        <v>26.01</v>
      </c>
      <c r="D123" s="102">
        <v>24.431450613999999</v>
      </c>
      <c r="E123" s="102">
        <v>27.579273247</v>
      </c>
      <c r="F123" s="102">
        <v>39.31</v>
      </c>
      <c r="G123" s="102">
        <v>37.557151202999997</v>
      </c>
      <c r="H123" s="102">
        <v>41.062151745999998</v>
      </c>
      <c r="I123" s="102">
        <v>20.64</v>
      </c>
      <c r="J123" s="102">
        <v>19.191216135000001</v>
      </c>
      <c r="K123" s="102">
        <v>22.095647136</v>
      </c>
      <c r="L123" s="102">
        <v>9.9499999999999993</v>
      </c>
      <c r="M123" s="102">
        <v>8.8789405598000002</v>
      </c>
      <c r="N123" s="102">
        <v>11.027225659999999</v>
      </c>
      <c r="O123" s="102">
        <v>4.09</v>
      </c>
      <c r="P123" s="102">
        <v>3.3779710144999999</v>
      </c>
      <c r="Q123" s="102">
        <v>4.7989726851999999</v>
      </c>
      <c r="R123" s="114">
        <v>14</v>
      </c>
    </row>
    <row r="124" spans="1:18" x14ac:dyDescent="0.25">
      <c r="A124" s="108" t="s">
        <v>33</v>
      </c>
      <c r="B124" s="108">
        <v>2</v>
      </c>
      <c r="C124" s="102">
        <v>26.87</v>
      </c>
      <c r="D124" s="102">
        <v>25.125426107999999</v>
      </c>
      <c r="E124" s="102">
        <v>28.624067203999999</v>
      </c>
      <c r="F124" s="102">
        <v>37.9</v>
      </c>
      <c r="G124" s="102">
        <v>35.985897545999997</v>
      </c>
      <c r="H124" s="102">
        <v>39.814669944999999</v>
      </c>
      <c r="I124" s="102">
        <v>21.44</v>
      </c>
      <c r="J124" s="102">
        <v>19.823480602</v>
      </c>
      <c r="K124" s="102">
        <v>23.062615870999998</v>
      </c>
      <c r="L124" s="102">
        <v>9.61</v>
      </c>
      <c r="M124" s="102">
        <v>8.4439671893000003</v>
      </c>
      <c r="N124" s="102">
        <v>10.769652592</v>
      </c>
      <c r="O124" s="102">
        <v>4.18</v>
      </c>
      <c r="P124" s="102">
        <v>3.3858212629</v>
      </c>
      <c r="Q124" s="102">
        <v>4.9644016799999999</v>
      </c>
      <c r="R124" s="114">
        <v>15</v>
      </c>
    </row>
    <row r="125" spans="1:18" x14ac:dyDescent="0.25">
      <c r="A125" s="108" t="s">
        <v>33</v>
      </c>
      <c r="B125" s="108">
        <v>3</v>
      </c>
      <c r="C125" s="102">
        <v>25.87</v>
      </c>
      <c r="D125" s="102">
        <v>24.112413427</v>
      </c>
      <c r="E125" s="102">
        <v>27.633484763999999</v>
      </c>
      <c r="F125" s="102">
        <v>37.9</v>
      </c>
      <c r="G125" s="102">
        <v>35.954584124999997</v>
      </c>
      <c r="H125" s="102">
        <v>39.855260215999998</v>
      </c>
      <c r="I125" s="102">
        <v>21.33</v>
      </c>
      <c r="J125" s="102">
        <v>19.682651396000001</v>
      </c>
      <c r="K125" s="102">
        <v>22.976162235</v>
      </c>
      <c r="L125" s="102">
        <v>11.02</v>
      </c>
      <c r="M125" s="102">
        <v>9.7633421784000003</v>
      </c>
      <c r="N125" s="102">
        <v>12.281251848</v>
      </c>
      <c r="O125" s="102">
        <v>3.87</v>
      </c>
      <c r="P125" s="102">
        <v>3.0949971636</v>
      </c>
      <c r="Q125" s="102">
        <v>4.6458526470999999</v>
      </c>
      <c r="R125" s="114">
        <v>16</v>
      </c>
    </row>
    <row r="126" spans="1:18" x14ac:dyDescent="0.25">
      <c r="A126" s="108" t="s">
        <v>33</v>
      </c>
      <c r="B126" s="108">
        <v>4</v>
      </c>
      <c r="C126" s="102">
        <v>23.13</v>
      </c>
      <c r="D126" s="102">
        <v>21.500211137000001</v>
      </c>
      <c r="E126" s="102">
        <v>24.767862329</v>
      </c>
      <c r="F126" s="102">
        <v>38.49</v>
      </c>
      <c r="G126" s="102">
        <v>36.606373493</v>
      </c>
      <c r="H126" s="102">
        <v>40.376823068</v>
      </c>
      <c r="I126" s="102">
        <v>21.61</v>
      </c>
      <c r="J126" s="102">
        <v>20.015334392</v>
      </c>
      <c r="K126" s="102">
        <v>23.204673423999999</v>
      </c>
      <c r="L126" s="102">
        <v>12.23</v>
      </c>
      <c r="M126" s="102">
        <v>10.961878362</v>
      </c>
      <c r="N126" s="102">
        <v>13.500802372000001</v>
      </c>
      <c r="O126" s="102">
        <v>4.53</v>
      </c>
      <c r="P126" s="102">
        <v>3.7270237761999998</v>
      </c>
      <c r="Q126" s="102">
        <v>5.3390176462000003</v>
      </c>
      <c r="R126" s="114">
        <v>17</v>
      </c>
    </row>
    <row r="127" spans="1:18" x14ac:dyDescent="0.25">
      <c r="A127" s="108" t="s">
        <v>33</v>
      </c>
      <c r="B127" s="108" t="s">
        <v>26</v>
      </c>
      <c r="C127" s="102">
        <v>21.34</v>
      </c>
      <c r="D127" s="102">
        <v>19.137080570999998</v>
      </c>
      <c r="E127" s="102">
        <v>23.547685643000001</v>
      </c>
      <c r="F127" s="102">
        <v>38.99</v>
      </c>
      <c r="G127" s="102">
        <v>36.364302729999999</v>
      </c>
      <c r="H127" s="102">
        <v>41.614581131000001</v>
      </c>
      <c r="I127" s="102">
        <v>20.59</v>
      </c>
      <c r="J127" s="102">
        <v>18.411887428</v>
      </c>
      <c r="K127" s="102">
        <v>22.764583161000001</v>
      </c>
      <c r="L127" s="102">
        <v>12.59</v>
      </c>
      <c r="M127" s="102">
        <v>10.808468724000001</v>
      </c>
      <c r="N127" s="102">
        <v>14.380068229000001</v>
      </c>
      <c r="O127" s="102">
        <v>6.49</v>
      </c>
      <c r="P127" s="102">
        <v>5.1601310834999996</v>
      </c>
      <c r="Q127" s="102">
        <v>7.8112112997000001</v>
      </c>
      <c r="R127" s="114">
        <v>18</v>
      </c>
    </row>
  </sheetData>
  <sortState ref="A2:R127">
    <sortCondition ref="A2:A127"/>
    <sortCondition ref="R2:R127"/>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DCA4-DD71-49AA-A5C7-4ACBA300B0D7}">
  <dimension ref="A1:AL121"/>
  <sheetViews>
    <sheetView workbookViewId="0">
      <selection activeCell="L6" sqref="L6"/>
    </sheetView>
  </sheetViews>
  <sheetFormatPr defaultRowHeight="15" x14ac:dyDescent="0.25"/>
  <cols>
    <col min="1" max="1" width="16.85546875" bestFit="1" customWidth="1"/>
    <col min="2" max="2" width="19" bestFit="1" customWidth="1"/>
    <col min="3" max="3" width="8.42578125" style="102" bestFit="1" customWidth="1"/>
    <col min="4" max="4" width="8.5703125" style="102" bestFit="1" customWidth="1"/>
    <col min="5" max="5" width="9.28515625" style="102" bestFit="1" customWidth="1"/>
    <col min="6" max="6" width="8.5703125" style="102" bestFit="1" customWidth="1"/>
    <col min="7" max="7" width="9.140625" style="102"/>
    <col min="8" max="8" width="9.42578125" style="102" bestFit="1" customWidth="1"/>
    <col min="9" max="9" width="8.85546875" style="102" bestFit="1" customWidth="1"/>
    <col min="10" max="10" width="9" style="102" bestFit="1" customWidth="1"/>
    <col min="11" max="11" width="9.5703125" style="102" bestFit="1" customWidth="1"/>
    <col min="12" max="12" width="14.85546875" style="102" bestFit="1" customWidth="1"/>
    <col min="13" max="13" width="15.140625" style="102" bestFit="1" customWidth="1"/>
    <col min="14" max="14" width="15.7109375" style="102" bestFit="1" customWidth="1"/>
    <col min="15" max="15" width="16.28515625" style="102" bestFit="1" customWidth="1"/>
    <col min="16" max="16" width="16.42578125" style="102" bestFit="1" customWidth="1"/>
    <col min="17" max="17" width="17.140625" style="102" bestFit="1" customWidth="1"/>
    <col min="18" max="18" width="16.5703125" style="102" bestFit="1" customWidth="1"/>
    <col min="19" max="19" width="16.7109375" style="102" bestFit="1" customWidth="1"/>
    <col min="20" max="20" width="17.42578125" style="102" bestFit="1" customWidth="1"/>
    <col min="21" max="21" width="15.5703125" style="102" bestFit="1" customWidth="1"/>
    <col min="22" max="22" width="15.7109375" style="102" bestFit="1" customWidth="1"/>
    <col min="23" max="23" width="16.42578125" style="102" bestFit="1" customWidth="1"/>
    <col min="24" max="24" width="15.5703125" style="102" bestFit="1" customWidth="1"/>
    <col min="25" max="25" width="15.85546875" style="102" bestFit="1" customWidth="1"/>
    <col min="26" max="26" width="16.42578125" style="102" bestFit="1" customWidth="1"/>
    <col min="27" max="27" width="15.85546875" style="102" bestFit="1" customWidth="1"/>
    <col min="28" max="28" width="16.140625" style="102" bestFit="1" customWidth="1"/>
    <col min="29" max="29" width="16.7109375" style="102" bestFit="1" customWidth="1"/>
    <col min="30" max="30" width="14.5703125" style="102" bestFit="1" customWidth="1"/>
    <col min="31" max="31" width="14.7109375" style="102" bestFit="1" customWidth="1"/>
    <col min="32" max="32" width="15.42578125" style="102" bestFit="1" customWidth="1"/>
    <col min="33" max="33" width="14.5703125" style="102" bestFit="1" customWidth="1"/>
    <col min="34" max="34" width="14.85546875" style="102" bestFit="1" customWidth="1"/>
    <col min="35" max="35" width="15.5703125" style="102" bestFit="1" customWidth="1"/>
    <col min="36" max="36" width="14.85546875" style="102" bestFit="1" customWidth="1"/>
    <col min="37" max="37" width="15.140625" style="102" bestFit="1" customWidth="1"/>
    <col min="38" max="38" width="15.85546875" style="102" bestFit="1" customWidth="1"/>
  </cols>
  <sheetData>
    <row r="1" spans="1:38" x14ac:dyDescent="0.25">
      <c r="A1" s="110" t="s">
        <v>78</v>
      </c>
      <c r="B1" s="110" t="s">
        <v>77</v>
      </c>
      <c r="C1" s="111" t="s">
        <v>186</v>
      </c>
      <c r="D1" s="111" t="s">
        <v>198</v>
      </c>
      <c r="E1" s="111" t="s">
        <v>210</v>
      </c>
      <c r="F1" s="111" t="s">
        <v>190</v>
      </c>
      <c r="G1" s="111" t="s">
        <v>199</v>
      </c>
      <c r="H1" s="111" t="s">
        <v>211</v>
      </c>
      <c r="I1" s="111" t="s">
        <v>194</v>
      </c>
      <c r="J1" s="111" t="s">
        <v>200</v>
      </c>
      <c r="K1" s="111" t="s">
        <v>212</v>
      </c>
      <c r="L1" s="111" t="s">
        <v>187</v>
      </c>
      <c r="M1" s="111" t="s">
        <v>201</v>
      </c>
      <c r="N1" s="111" t="s">
        <v>213</v>
      </c>
      <c r="O1" s="111" t="s">
        <v>191</v>
      </c>
      <c r="P1" s="111" t="s">
        <v>202</v>
      </c>
      <c r="Q1" s="111" t="s">
        <v>214</v>
      </c>
      <c r="R1" s="111" t="s">
        <v>195</v>
      </c>
      <c r="S1" s="111" t="s">
        <v>203</v>
      </c>
      <c r="T1" s="111" t="s">
        <v>215</v>
      </c>
      <c r="U1" s="111" t="s">
        <v>188</v>
      </c>
      <c r="V1" s="111" t="s">
        <v>204</v>
      </c>
      <c r="W1" s="111" t="s">
        <v>216</v>
      </c>
      <c r="X1" s="111" t="s">
        <v>192</v>
      </c>
      <c r="Y1" s="111" t="s">
        <v>205</v>
      </c>
      <c r="Z1" s="111" t="s">
        <v>217</v>
      </c>
      <c r="AA1" s="111" t="s">
        <v>196</v>
      </c>
      <c r="AB1" s="111" t="s">
        <v>206</v>
      </c>
      <c r="AC1" s="111" t="s">
        <v>218</v>
      </c>
      <c r="AD1" s="111" t="s">
        <v>189</v>
      </c>
      <c r="AE1" s="111" t="s">
        <v>207</v>
      </c>
      <c r="AF1" s="111" t="s">
        <v>219</v>
      </c>
      <c r="AG1" s="111" t="s">
        <v>193</v>
      </c>
      <c r="AH1" s="111" t="s">
        <v>208</v>
      </c>
      <c r="AI1" s="111" t="s">
        <v>220</v>
      </c>
      <c r="AJ1" s="111" t="s">
        <v>197</v>
      </c>
      <c r="AK1" s="111" t="s">
        <v>209</v>
      </c>
      <c r="AL1" s="111" t="s">
        <v>221</v>
      </c>
    </row>
    <row r="2" spans="1:38" x14ac:dyDescent="0.25">
      <c r="A2" t="s">
        <v>58</v>
      </c>
      <c r="B2" t="s">
        <v>40</v>
      </c>
      <c r="C2" s="102">
        <v>19.71</v>
      </c>
      <c r="D2" s="102">
        <v>18.39</v>
      </c>
      <c r="E2" s="102">
        <v>21.07</v>
      </c>
      <c r="F2" s="102">
        <v>29.16</v>
      </c>
      <c r="G2" s="102">
        <v>27.65</v>
      </c>
      <c r="H2" s="102">
        <v>30.7</v>
      </c>
      <c r="I2" s="102">
        <v>48</v>
      </c>
      <c r="J2" s="102">
        <v>46.32</v>
      </c>
      <c r="K2" s="102">
        <v>49.68</v>
      </c>
      <c r="L2" s="102">
        <v>19.78</v>
      </c>
      <c r="M2" s="102">
        <v>18.07</v>
      </c>
      <c r="N2" s="102">
        <v>21.58</v>
      </c>
      <c r="O2" s="102">
        <v>31.42</v>
      </c>
      <c r="P2" s="102">
        <v>29.41</v>
      </c>
      <c r="Q2" s="102">
        <v>33.479999999999997</v>
      </c>
      <c r="R2" s="102">
        <v>65.34</v>
      </c>
      <c r="S2" s="102">
        <v>63.23</v>
      </c>
      <c r="T2" s="102">
        <v>67.41</v>
      </c>
      <c r="U2" s="102">
        <v>27.04</v>
      </c>
      <c r="V2" s="102">
        <v>23.81</v>
      </c>
      <c r="W2" s="102">
        <v>30.47</v>
      </c>
      <c r="X2" s="102">
        <v>37.61</v>
      </c>
      <c r="Y2" s="102">
        <v>34.03</v>
      </c>
      <c r="Z2" s="102">
        <v>41.28</v>
      </c>
      <c r="AA2" s="102">
        <v>33.1</v>
      </c>
      <c r="AB2" s="102">
        <v>29.64</v>
      </c>
      <c r="AC2" s="102">
        <v>36.700000000000003</v>
      </c>
      <c r="AD2" s="102">
        <v>12.29</v>
      </c>
      <c r="AE2" s="102">
        <v>9.99</v>
      </c>
      <c r="AF2" s="102">
        <v>14.91</v>
      </c>
      <c r="AG2" s="102">
        <v>14.5</v>
      </c>
      <c r="AH2" s="102">
        <v>12.02</v>
      </c>
      <c r="AI2" s="102">
        <v>17.28</v>
      </c>
      <c r="AJ2" s="102">
        <v>13.81</v>
      </c>
      <c r="AK2" s="102">
        <v>11.38</v>
      </c>
      <c r="AL2" s="102">
        <v>16.54</v>
      </c>
    </row>
    <row r="3" spans="1:38" x14ac:dyDescent="0.25">
      <c r="A3" t="s">
        <v>59</v>
      </c>
      <c r="B3" t="s">
        <v>40</v>
      </c>
      <c r="C3" s="102">
        <v>46.55</v>
      </c>
      <c r="D3" s="102">
        <v>44.43</v>
      </c>
      <c r="E3" s="102">
        <v>48.68</v>
      </c>
      <c r="F3" s="102">
        <v>36.74</v>
      </c>
      <c r="G3" s="102">
        <v>34.71</v>
      </c>
      <c r="H3" s="102">
        <v>38.81</v>
      </c>
      <c r="I3" s="102">
        <v>47.15</v>
      </c>
      <c r="J3" s="102">
        <v>45.03</v>
      </c>
      <c r="K3" s="102">
        <v>49.28</v>
      </c>
    </row>
    <row r="4" spans="1:38" x14ac:dyDescent="0.25">
      <c r="A4" t="s">
        <v>60</v>
      </c>
      <c r="B4" t="s">
        <v>40</v>
      </c>
      <c r="C4" s="102">
        <v>60.16</v>
      </c>
      <c r="D4" s="102">
        <v>59.51</v>
      </c>
      <c r="E4" s="102">
        <v>60.81</v>
      </c>
      <c r="F4" s="102">
        <v>37.93</v>
      </c>
      <c r="G4" s="102">
        <v>37.29</v>
      </c>
      <c r="H4" s="102">
        <v>38.58</v>
      </c>
      <c r="I4" s="102">
        <v>77.040000000000006</v>
      </c>
      <c r="J4" s="102">
        <v>76.48</v>
      </c>
      <c r="K4" s="102">
        <v>77.599999999999994</v>
      </c>
      <c r="L4" s="102">
        <v>65.02</v>
      </c>
      <c r="M4" s="102">
        <v>64.27</v>
      </c>
      <c r="N4" s="102">
        <v>65.77</v>
      </c>
      <c r="O4" s="102">
        <v>34.799999999999997</v>
      </c>
      <c r="P4" s="102">
        <v>34.049999999999997</v>
      </c>
      <c r="Q4" s="102">
        <v>35.549999999999997</v>
      </c>
      <c r="R4" s="102">
        <v>86.64</v>
      </c>
      <c r="S4" s="102">
        <v>86.1</v>
      </c>
      <c r="T4" s="102">
        <v>87.17</v>
      </c>
      <c r="U4" s="102">
        <v>61.19</v>
      </c>
      <c r="V4" s="102">
        <v>59.54</v>
      </c>
      <c r="W4" s="102">
        <v>62.82</v>
      </c>
      <c r="X4" s="102">
        <v>63.48</v>
      </c>
      <c r="Y4" s="102">
        <v>61.85</v>
      </c>
      <c r="Z4" s="102">
        <v>65.08</v>
      </c>
      <c r="AA4" s="102">
        <v>61.25</v>
      </c>
      <c r="AB4" s="102">
        <v>59.6</v>
      </c>
      <c r="AC4" s="102">
        <v>62.88</v>
      </c>
      <c r="AD4" s="102">
        <v>31.16</v>
      </c>
      <c r="AE4" s="102">
        <v>29.41</v>
      </c>
      <c r="AF4" s="102">
        <v>32.950000000000003</v>
      </c>
      <c r="AG4" s="102">
        <v>24.4</v>
      </c>
      <c r="AH4" s="102">
        <v>22.79</v>
      </c>
      <c r="AI4" s="102">
        <v>26.08</v>
      </c>
      <c r="AJ4" s="102">
        <v>41.01</v>
      </c>
      <c r="AK4" s="102">
        <v>39.14</v>
      </c>
      <c r="AL4" s="102">
        <v>42.9</v>
      </c>
    </row>
    <row r="5" spans="1:38" x14ac:dyDescent="0.25">
      <c r="A5" t="s">
        <v>61</v>
      </c>
      <c r="B5" t="s">
        <v>40</v>
      </c>
      <c r="C5" s="102">
        <v>42.26</v>
      </c>
      <c r="D5" s="102">
        <v>39.53</v>
      </c>
      <c r="E5" s="102">
        <v>45.03</v>
      </c>
      <c r="F5" s="102">
        <v>37.08</v>
      </c>
      <c r="G5" s="102">
        <v>34.42</v>
      </c>
      <c r="H5" s="102">
        <v>39.799999999999997</v>
      </c>
      <c r="I5" s="102">
        <v>44.85</v>
      </c>
      <c r="J5" s="102">
        <v>42.1</v>
      </c>
      <c r="K5" s="102">
        <v>47.64</v>
      </c>
    </row>
    <row r="6" spans="1:38" x14ac:dyDescent="0.25">
      <c r="A6" t="s">
        <v>62</v>
      </c>
      <c r="B6" t="s">
        <v>40</v>
      </c>
      <c r="C6" s="102">
        <v>13.71</v>
      </c>
      <c r="D6" s="102">
        <v>13.15</v>
      </c>
      <c r="E6" s="102">
        <v>14.28</v>
      </c>
      <c r="F6" s="102">
        <v>37.26</v>
      </c>
      <c r="G6" s="102">
        <v>36.46</v>
      </c>
      <c r="H6" s="102">
        <v>38.049999999999997</v>
      </c>
      <c r="I6" s="102">
        <v>62.79</v>
      </c>
      <c r="J6" s="102">
        <v>61.99</v>
      </c>
      <c r="K6" s="102">
        <v>63.58</v>
      </c>
      <c r="L6" s="102">
        <v>9.06</v>
      </c>
      <c r="M6" s="102">
        <v>8.3000000000000007</v>
      </c>
      <c r="N6" s="102">
        <v>9.8699999999999992</v>
      </c>
      <c r="O6" s="102">
        <v>17.07</v>
      </c>
      <c r="P6" s="102">
        <v>16.059999999999999</v>
      </c>
      <c r="Q6" s="102">
        <v>18.12</v>
      </c>
      <c r="R6" s="102">
        <v>88.78</v>
      </c>
      <c r="S6" s="102">
        <v>87.89</v>
      </c>
      <c r="T6" s="102">
        <v>89.62</v>
      </c>
      <c r="U6" s="102">
        <v>19.18</v>
      </c>
      <c r="V6" s="102">
        <v>18.260000000000002</v>
      </c>
      <c r="W6" s="102">
        <v>20.13</v>
      </c>
      <c r="X6" s="102">
        <v>59.81</v>
      </c>
      <c r="Y6" s="102">
        <v>58.65</v>
      </c>
      <c r="Z6" s="102">
        <v>60.97</v>
      </c>
      <c r="AA6" s="102">
        <v>54.8</v>
      </c>
      <c r="AB6" s="102">
        <v>53.62</v>
      </c>
      <c r="AC6" s="102">
        <v>55.97</v>
      </c>
      <c r="AD6" s="102">
        <v>7.19</v>
      </c>
      <c r="AE6" s="102">
        <v>6.13</v>
      </c>
      <c r="AF6" s="102">
        <v>8.3800000000000008</v>
      </c>
      <c r="AG6" s="102">
        <v>12.91</v>
      </c>
      <c r="AH6" s="102">
        <v>11.51</v>
      </c>
      <c r="AI6" s="102">
        <v>14.42</v>
      </c>
      <c r="AJ6" s="102">
        <v>24.79</v>
      </c>
      <c r="AK6" s="102">
        <v>22.96</v>
      </c>
      <c r="AL6" s="102">
        <v>26.69</v>
      </c>
    </row>
    <row r="7" spans="1:38" x14ac:dyDescent="0.25">
      <c r="A7" t="s">
        <v>76</v>
      </c>
      <c r="B7" t="s">
        <v>40</v>
      </c>
      <c r="C7" s="102">
        <v>75</v>
      </c>
      <c r="D7" s="102">
        <v>69.23</v>
      </c>
      <c r="E7" s="102">
        <v>80.180000000000007</v>
      </c>
      <c r="F7" s="102">
        <v>42.58</v>
      </c>
      <c r="G7" s="102">
        <v>36.44</v>
      </c>
      <c r="H7" s="102">
        <v>48.89</v>
      </c>
      <c r="I7" s="102">
        <v>33.590000000000003</v>
      </c>
      <c r="J7" s="102">
        <v>27.83</v>
      </c>
      <c r="K7" s="102">
        <v>39.74</v>
      </c>
    </row>
    <row r="8" spans="1:38" x14ac:dyDescent="0.25">
      <c r="A8" t="s">
        <v>63</v>
      </c>
      <c r="B8" t="s">
        <v>40</v>
      </c>
      <c r="C8" s="102">
        <v>6.66</v>
      </c>
      <c r="D8" s="102">
        <v>5.96</v>
      </c>
      <c r="E8" s="102">
        <v>7.42</v>
      </c>
      <c r="F8" s="102">
        <v>13.74</v>
      </c>
      <c r="G8" s="102">
        <v>12.76</v>
      </c>
      <c r="H8" s="102">
        <v>14.76</v>
      </c>
      <c r="I8" s="102">
        <v>58.12</v>
      </c>
      <c r="J8" s="102">
        <v>56.68</v>
      </c>
      <c r="K8" s="102">
        <v>59.55</v>
      </c>
    </row>
    <row r="9" spans="1:38" x14ac:dyDescent="0.25">
      <c r="A9" t="s">
        <v>64</v>
      </c>
      <c r="B9" t="s">
        <v>40</v>
      </c>
      <c r="C9" s="102">
        <v>69.03</v>
      </c>
      <c r="D9" s="102">
        <v>65.819999999999993</v>
      </c>
      <c r="E9" s="102">
        <v>72.099999999999994</v>
      </c>
      <c r="F9" s="102">
        <v>25.06</v>
      </c>
      <c r="G9" s="102">
        <v>22.2</v>
      </c>
      <c r="H9" s="102">
        <v>28.09</v>
      </c>
      <c r="I9" s="102">
        <v>46.75</v>
      </c>
      <c r="J9" s="102">
        <v>43.38</v>
      </c>
      <c r="K9" s="102">
        <v>50.15</v>
      </c>
    </row>
    <row r="10" spans="1:38" x14ac:dyDescent="0.25">
      <c r="A10" t="s">
        <v>65</v>
      </c>
      <c r="B10" t="s">
        <v>40</v>
      </c>
      <c r="C10" s="102">
        <v>4.82</v>
      </c>
      <c r="D10" s="102">
        <v>3.99</v>
      </c>
      <c r="E10" s="102">
        <v>5.76</v>
      </c>
      <c r="F10" s="102">
        <v>27.96</v>
      </c>
      <c r="G10" s="102">
        <v>26.15</v>
      </c>
      <c r="H10" s="102">
        <v>29.83</v>
      </c>
      <c r="I10" s="102">
        <v>26.26</v>
      </c>
      <c r="J10" s="102">
        <v>24.49</v>
      </c>
      <c r="K10" s="102">
        <v>28.09</v>
      </c>
    </row>
    <row r="11" spans="1:38" x14ac:dyDescent="0.25">
      <c r="A11" t="s">
        <v>57</v>
      </c>
      <c r="B11" t="s">
        <v>40</v>
      </c>
      <c r="C11" s="102">
        <v>26.39</v>
      </c>
      <c r="D11" s="102">
        <v>25.68</v>
      </c>
      <c r="E11" s="102">
        <v>27.11</v>
      </c>
      <c r="F11" s="102">
        <v>29.66</v>
      </c>
      <c r="G11" s="102">
        <v>28.92</v>
      </c>
      <c r="H11" s="102">
        <v>30.4</v>
      </c>
      <c r="I11" s="102">
        <v>17.829999999999998</v>
      </c>
      <c r="J11" s="102">
        <v>17.21</v>
      </c>
      <c r="K11" s="102">
        <v>18.45</v>
      </c>
      <c r="L11" s="102">
        <v>20.79</v>
      </c>
      <c r="M11" s="102">
        <v>19.43</v>
      </c>
      <c r="N11" s="102">
        <v>22.21</v>
      </c>
      <c r="O11" s="102">
        <v>14.6</v>
      </c>
      <c r="P11" s="102">
        <v>13.42</v>
      </c>
      <c r="Q11" s="102">
        <v>15.84</v>
      </c>
      <c r="R11" s="102">
        <v>57.82</v>
      </c>
      <c r="S11" s="102">
        <v>56.13</v>
      </c>
      <c r="T11" s="102">
        <v>59.5</v>
      </c>
      <c r="U11" s="102">
        <v>32.56</v>
      </c>
      <c r="V11" s="102">
        <v>31.6</v>
      </c>
      <c r="W11" s="102">
        <v>33.520000000000003</v>
      </c>
      <c r="X11" s="102">
        <v>40.25</v>
      </c>
      <c r="Y11" s="102">
        <v>39.25</v>
      </c>
      <c r="Z11" s="102">
        <v>41.26</v>
      </c>
      <c r="AA11" s="102">
        <v>4.8</v>
      </c>
      <c r="AB11" s="102">
        <v>4.37</v>
      </c>
      <c r="AC11" s="102">
        <v>5.26</v>
      </c>
      <c r="AD11" s="102">
        <v>9.18</v>
      </c>
      <c r="AE11" s="102">
        <v>8.01</v>
      </c>
      <c r="AF11" s="102">
        <v>10.46</v>
      </c>
      <c r="AG11" s="102">
        <v>8.32</v>
      </c>
      <c r="AH11" s="102">
        <v>7.2</v>
      </c>
      <c r="AI11" s="102">
        <v>9.5500000000000007</v>
      </c>
      <c r="AJ11" s="102">
        <v>11.48</v>
      </c>
      <c r="AK11" s="102">
        <v>10.18</v>
      </c>
      <c r="AL11" s="102">
        <v>12.89</v>
      </c>
    </row>
    <row r="12" spans="1:38" x14ac:dyDescent="0.25">
      <c r="A12" t="s">
        <v>66</v>
      </c>
      <c r="B12" t="s">
        <v>40</v>
      </c>
      <c r="C12" s="102">
        <v>36.75</v>
      </c>
      <c r="D12" s="102">
        <v>34.92</v>
      </c>
      <c r="E12" s="102">
        <v>38.61</v>
      </c>
      <c r="F12" s="102">
        <v>48.65</v>
      </c>
      <c r="G12" s="102">
        <v>46.74</v>
      </c>
      <c r="H12" s="102">
        <v>50.57</v>
      </c>
      <c r="I12" s="102">
        <v>12.46</v>
      </c>
      <c r="J12" s="102">
        <v>11.23</v>
      </c>
      <c r="K12" s="102">
        <v>13.77</v>
      </c>
    </row>
    <row r="13" spans="1:38" x14ac:dyDescent="0.25">
      <c r="A13" t="s">
        <v>67</v>
      </c>
      <c r="B13" t="s">
        <v>40</v>
      </c>
      <c r="C13" s="102">
        <v>43.18</v>
      </c>
      <c r="D13" s="102">
        <v>40.54</v>
      </c>
      <c r="E13" s="102">
        <v>45.85</v>
      </c>
      <c r="F13" s="102">
        <v>20.86</v>
      </c>
      <c r="G13" s="102">
        <v>18.739999999999998</v>
      </c>
      <c r="H13" s="102">
        <v>23.11</v>
      </c>
      <c r="I13" s="102">
        <v>70.97</v>
      </c>
      <c r="J13" s="102">
        <v>68.489999999999995</v>
      </c>
      <c r="K13" s="102">
        <v>73.36</v>
      </c>
    </row>
    <row r="14" spans="1:38" x14ac:dyDescent="0.25">
      <c r="A14" t="s">
        <v>68</v>
      </c>
      <c r="B14" t="s">
        <v>40</v>
      </c>
      <c r="C14" s="102">
        <v>81.16</v>
      </c>
      <c r="D14" s="102">
        <v>78.709999999999994</v>
      </c>
      <c r="E14" s="102">
        <v>83.45</v>
      </c>
      <c r="F14" s="102">
        <v>63.9</v>
      </c>
      <c r="G14" s="102">
        <v>60.96</v>
      </c>
      <c r="H14" s="102">
        <v>66.760000000000005</v>
      </c>
      <c r="I14" s="102">
        <v>31.21</v>
      </c>
      <c r="J14" s="102">
        <v>28.46</v>
      </c>
      <c r="K14" s="102">
        <v>34.06</v>
      </c>
    </row>
    <row r="15" spans="1:38" x14ac:dyDescent="0.25">
      <c r="A15" t="s">
        <v>69</v>
      </c>
      <c r="B15" t="s">
        <v>40</v>
      </c>
      <c r="C15" s="102">
        <v>16.2</v>
      </c>
      <c r="D15" s="102">
        <v>15.8</v>
      </c>
      <c r="E15" s="102">
        <v>16.600000000000001</v>
      </c>
      <c r="F15" s="102">
        <v>40.65</v>
      </c>
      <c r="G15" s="102">
        <v>40.11</v>
      </c>
      <c r="H15" s="102">
        <v>41.18</v>
      </c>
      <c r="L15" s="102">
        <v>15.17</v>
      </c>
      <c r="M15" s="102">
        <v>14.44</v>
      </c>
      <c r="N15" s="102">
        <v>15.93</v>
      </c>
      <c r="O15" s="102">
        <v>28.85</v>
      </c>
      <c r="P15" s="102">
        <v>27.92</v>
      </c>
      <c r="Q15" s="102">
        <v>29.79</v>
      </c>
      <c r="U15" s="102">
        <v>23.79</v>
      </c>
      <c r="V15" s="102">
        <v>22.84</v>
      </c>
      <c r="W15" s="102">
        <v>24.76</v>
      </c>
      <c r="X15" s="102">
        <v>63.36</v>
      </c>
      <c r="Y15" s="102">
        <v>62.27</v>
      </c>
      <c r="Z15" s="102">
        <v>64.44</v>
      </c>
      <c r="AD15" s="102">
        <v>13.06</v>
      </c>
      <c r="AE15" s="102">
        <v>12.54</v>
      </c>
      <c r="AF15" s="102">
        <v>13.6</v>
      </c>
      <c r="AG15" s="102">
        <v>36.36</v>
      </c>
      <c r="AH15" s="102">
        <v>35.61</v>
      </c>
      <c r="AI15" s="102">
        <v>37.119999999999997</v>
      </c>
    </row>
    <row r="16" spans="1:38" x14ac:dyDescent="0.25">
      <c r="A16" t="s">
        <v>70</v>
      </c>
      <c r="B16" t="s">
        <v>40</v>
      </c>
      <c r="C16" s="102">
        <v>63.2</v>
      </c>
      <c r="D16" s="102">
        <v>59.28</v>
      </c>
      <c r="E16" s="102">
        <v>66.989999999999995</v>
      </c>
      <c r="F16" s="102">
        <v>43.2</v>
      </c>
      <c r="G16" s="102">
        <v>39.28</v>
      </c>
      <c r="H16" s="102">
        <v>47.19</v>
      </c>
      <c r="I16" s="102">
        <v>30.08</v>
      </c>
      <c r="J16" s="102">
        <v>26.51</v>
      </c>
      <c r="K16" s="102">
        <v>33.840000000000003</v>
      </c>
    </row>
    <row r="17" spans="1:38" x14ac:dyDescent="0.25">
      <c r="A17" t="s">
        <v>71</v>
      </c>
      <c r="B17" t="s">
        <v>40</v>
      </c>
      <c r="C17" s="102">
        <v>3.08</v>
      </c>
      <c r="D17" s="102">
        <v>2.4900000000000002</v>
      </c>
      <c r="E17" s="102">
        <v>3.75</v>
      </c>
      <c r="F17" s="102">
        <v>51.42</v>
      </c>
      <c r="G17" s="102">
        <v>49.63</v>
      </c>
      <c r="H17" s="102">
        <v>53.21</v>
      </c>
      <c r="I17" s="102">
        <v>69.36</v>
      </c>
      <c r="J17" s="102">
        <v>67.69</v>
      </c>
      <c r="K17" s="102">
        <v>70.989999999999995</v>
      </c>
    </row>
    <row r="18" spans="1:38" x14ac:dyDescent="0.25">
      <c r="A18" t="s">
        <v>72</v>
      </c>
      <c r="B18" t="s">
        <v>40</v>
      </c>
      <c r="C18" s="102">
        <v>7.32</v>
      </c>
      <c r="D18" s="102">
        <v>6.5</v>
      </c>
      <c r="E18" s="102">
        <v>8.1999999999999993</v>
      </c>
      <c r="F18" s="102">
        <v>32.21</v>
      </c>
      <c r="G18" s="102">
        <v>30.71</v>
      </c>
      <c r="H18" s="102">
        <v>33.75</v>
      </c>
      <c r="I18" s="102">
        <v>10.11</v>
      </c>
      <c r="J18" s="102">
        <v>9.15</v>
      </c>
      <c r="K18" s="102">
        <v>11.12</v>
      </c>
      <c r="L18" s="102">
        <v>13.58</v>
      </c>
      <c r="M18" s="102">
        <v>10.78</v>
      </c>
      <c r="N18" s="102">
        <v>16.8</v>
      </c>
      <c r="O18" s="102">
        <v>47.55</v>
      </c>
      <c r="P18" s="102">
        <v>43.23</v>
      </c>
      <c r="Q18" s="102">
        <v>51.9</v>
      </c>
      <c r="R18" s="102">
        <v>44.53</v>
      </c>
      <c r="S18" s="102">
        <v>40.24</v>
      </c>
      <c r="T18" s="102">
        <v>48.87</v>
      </c>
      <c r="U18" s="102">
        <v>6.91</v>
      </c>
      <c r="V18" s="102">
        <v>5.87</v>
      </c>
      <c r="W18" s="102">
        <v>8.06</v>
      </c>
      <c r="X18" s="102">
        <v>36.07</v>
      </c>
      <c r="Y18" s="102">
        <v>34.04</v>
      </c>
      <c r="Z18" s="102">
        <v>38.14</v>
      </c>
      <c r="AA18" s="102">
        <v>3.29</v>
      </c>
      <c r="AB18" s="102">
        <v>2.58</v>
      </c>
      <c r="AC18" s="102">
        <v>4.13</v>
      </c>
      <c r="AD18" s="102">
        <v>4.88</v>
      </c>
      <c r="AE18" s="102">
        <v>3.63</v>
      </c>
      <c r="AF18" s="102">
        <v>6.4</v>
      </c>
      <c r="AG18" s="102">
        <v>15.84</v>
      </c>
      <c r="AH18" s="102">
        <v>13.63</v>
      </c>
      <c r="AI18" s="102">
        <v>18.239999999999998</v>
      </c>
      <c r="AJ18" s="102">
        <v>6.57</v>
      </c>
      <c r="AK18" s="102">
        <v>5.12</v>
      </c>
      <c r="AL18" s="102">
        <v>8.2899999999999991</v>
      </c>
    </row>
    <row r="19" spans="1:38" x14ac:dyDescent="0.25">
      <c r="A19" t="s">
        <v>73</v>
      </c>
      <c r="B19" t="s">
        <v>40</v>
      </c>
      <c r="C19" s="102">
        <v>26.73</v>
      </c>
      <c r="D19" s="102">
        <v>26.1</v>
      </c>
      <c r="E19" s="102">
        <v>27.37</v>
      </c>
      <c r="F19" s="102">
        <v>4.9000000000000004</v>
      </c>
      <c r="G19" s="102">
        <v>4.5999999999999996</v>
      </c>
      <c r="H19" s="102">
        <v>5.22</v>
      </c>
      <c r="I19" s="102">
        <v>18.66</v>
      </c>
      <c r="J19" s="102">
        <v>18.11</v>
      </c>
      <c r="K19" s="102">
        <v>19.23</v>
      </c>
      <c r="L19" s="102">
        <v>22.89</v>
      </c>
      <c r="M19" s="102">
        <v>22.03</v>
      </c>
      <c r="N19" s="102">
        <v>23.77</v>
      </c>
      <c r="O19" s="102">
        <v>1.1399999999999999</v>
      </c>
      <c r="P19" s="102">
        <v>0.93</v>
      </c>
      <c r="Q19" s="102">
        <v>1.37</v>
      </c>
      <c r="R19" s="102">
        <v>23.24</v>
      </c>
      <c r="S19" s="102">
        <v>22.38</v>
      </c>
      <c r="T19" s="102">
        <v>24.13</v>
      </c>
      <c r="U19" s="102">
        <v>38.31</v>
      </c>
      <c r="V19" s="102">
        <v>37.090000000000003</v>
      </c>
      <c r="W19" s="102">
        <v>39.53</v>
      </c>
      <c r="X19" s="102">
        <v>11.31</v>
      </c>
      <c r="Y19" s="102">
        <v>10.53</v>
      </c>
      <c r="Z19" s="102">
        <v>12.12</v>
      </c>
      <c r="AA19" s="102">
        <v>16.940000000000001</v>
      </c>
      <c r="AB19" s="102">
        <v>16.010000000000002</v>
      </c>
      <c r="AC19" s="102">
        <v>17.89</v>
      </c>
      <c r="AD19" s="102">
        <v>16.66</v>
      </c>
      <c r="AE19" s="102">
        <v>15.46</v>
      </c>
      <c r="AF19" s="102">
        <v>17.899999999999999</v>
      </c>
      <c r="AG19" s="102">
        <v>3.39</v>
      </c>
      <c r="AH19" s="102">
        <v>2.82</v>
      </c>
      <c r="AI19" s="102">
        <v>4.0199999999999996</v>
      </c>
      <c r="AJ19" s="102">
        <v>10.24</v>
      </c>
      <c r="AK19" s="102">
        <v>9.2799999999999994</v>
      </c>
      <c r="AL19" s="102">
        <v>11.27</v>
      </c>
    </row>
    <row r="20" spans="1:38" x14ac:dyDescent="0.25">
      <c r="A20" t="s">
        <v>74</v>
      </c>
      <c r="B20" t="s">
        <v>40</v>
      </c>
      <c r="C20" s="102">
        <v>14.33</v>
      </c>
      <c r="D20" s="102">
        <v>13.03</v>
      </c>
      <c r="E20" s="102">
        <v>15.72</v>
      </c>
      <c r="F20" s="102">
        <v>42</v>
      </c>
      <c r="G20" s="102">
        <v>40.119999999999997</v>
      </c>
      <c r="H20" s="102">
        <v>43.89</v>
      </c>
      <c r="I20" s="102">
        <v>20.66</v>
      </c>
      <c r="J20" s="102">
        <v>19.149999999999999</v>
      </c>
      <c r="K20" s="102">
        <v>22.24</v>
      </c>
      <c r="L20" s="102">
        <v>17.36</v>
      </c>
      <c r="M20" s="102">
        <v>14.47</v>
      </c>
      <c r="N20" s="102">
        <v>20.57</v>
      </c>
      <c r="O20" s="102">
        <v>41</v>
      </c>
      <c r="P20" s="102">
        <v>37.1</v>
      </c>
      <c r="Q20" s="102">
        <v>44.98</v>
      </c>
      <c r="R20" s="102">
        <v>46.3</v>
      </c>
      <c r="S20" s="102">
        <v>42.33</v>
      </c>
      <c r="T20" s="102">
        <v>50.31</v>
      </c>
      <c r="U20" s="102">
        <v>15.6</v>
      </c>
      <c r="V20" s="102">
        <v>13.76</v>
      </c>
      <c r="W20" s="102">
        <v>17.579999999999998</v>
      </c>
      <c r="X20" s="102">
        <v>52.99</v>
      </c>
      <c r="Y20" s="102">
        <v>50.37</v>
      </c>
      <c r="Z20" s="102">
        <v>55.6</v>
      </c>
      <c r="AA20" s="102">
        <v>14.21</v>
      </c>
      <c r="AB20" s="102">
        <v>12.44</v>
      </c>
      <c r="AC20" s="102">
        <v>16.12</v>
      </c>
      <c r="AD20" s="102">
        <v>8.44</v>
      </c>
      <c r="AE20" s="102">
        <v>6.39</v>
      </c>
      <c r="AF20" s="102">
        <v>10.89</v>
      </c>
      <c r="AG20" s="102">
        <v>17.829999999999998</v>
      </c>
      <c r="AH20" s="102">
        <v>14.92</v>
      </c>
      <c r="AI20" s="102">
        <v>21.06</v>
      </c>
      <c r="AJ20" s="102">
        <v>10.029999999999999</v>
      </c>
      <c r="AK20" s="102">
        <v>7.8</v>
      </c>
      <c r="AL20" s="102">
        <v>12.65</v>
      </c>
    </row>
    <row r="21" spans="1:38" x14ac:dyDescent="0.25">
      <c r="A21" t="s">
        <v>75</v>
      </c>
      <c r="B21" t="s">
        <v>40</v>
      </c>
      <c r="C21" s="102">
        <v>25.41</v>
      </c>
      <c r="D21" s="102">
        <v>24.04</v>
      </c>
      <c r="E21" s="102">
        <v>26.83</v>
      </c>
      <c r="F21" s="102">
        <v>19.12</v>
      </c>
      <c r="G21" s="102">
        <v>17.88</v>
      </c>
      <c r="H21" s="102">
        <v>20.399999999999999</v>
      </c>
      <c r="I21" s="102">
        <v>81.64</v>
      </c>
      <c r="J21" s="102">
        <v>80.38</v>
      </c>
      <c r="K21" s="102">
        <v>82.86</v>
      </c>
    </row>
    <row r="22" spans="1:38" x14ac:dyDescent="0.25">
      <c r="A22" t="s">
        <v>58</v>
      </c>
      <c r="B22" t="s">
        <v>28</v>
      </c>
      <c r="C22" s="102">
        <v>21.88</v>
      </c>
      <c r="D22" s="102">
        <v>18.68</v>
      </c>
      <c r="E22" s="102">
        <v>25.35</v>
      </c>
      <c r="F22" s="102">
        <v>34.68</v>
      </c>
      <c r="G22" s="102">
        <v>30.93</v>
      </c>
      <c r="H22" s="102">
        <v>38.590000000000003</v>
      </c>
      <c r="I22" s="102">
        <v>47.49</v>
      </c>
      <c r="J22" s="102">
        <v>43.49</v>
      </c>
      <c r="K22" s="102">
        <v>51.51</v>
      </c>
      <c r="L22" s="102">
        <v>22.61</v>
      </c>
      <c r="M22" s="102">
        <v>18.59</v>
      </c>
      <c r="N22" s="102">
        <v>27.04</v>
      </c>
      <c r="O22" s="102">
        <v>38.44</v>
      </c>
      <c r="P22" s="102">
        <v>33.64</v>
      </c>
      <c r="Q22" s="102">
        <v>43.42</v>
      </c>
      <c r="R22" s="102">
        <v>64.069999999999993</v>
      </c>
      <c r="S22" s="102">
        <v>59.14</v>
      </c>
      <c r="T22" s="102">
        <v>68.790000000000006</v>
      </c>
      <c r="U22" s="102">
        <v>29.13</v>
      </c>
      <c r="V22" s="102">
        <v>20.59</v>
      </c>
      <c r="W22" s="102">
        <v>38.9</v>
      </c>
      <c r="X22" s="102">
        <v>37.86</v>
      </c>
      <c r="Y22" s="102">
        <v>28.49</v>
      </c>
      <c r="Z22" s="102">
        <v>47.96</v>
      </c>
      <c r="AA22" s="102">
        <v>21.36</v>
      </c>
      <c r="AB22" s="102">
        <v>13.9</v>
      </c>
      <c r="AC22" s="102">
        <v>30.53</v>
      </c>
      <c r="AD22" s="102">
        <v>12.93</v>
      </c>
      <c r="AE22" s="102">
        <v>7.42</v>
      </c>
      <c r="AF22" s="102">
        <v>20.43</v>
      </c>
      <c r="AG22" s="102">
        <v>18.97</v>
      </c>
      <c r="AH22" s="102">
        <v>12.28</v>
      </c>
      <c r="AI22" s="102">
        <v>27.29</v>
      </c>
      <c r="AJ22" s="102">
        <v>13.79</v>
      </c>
      <c r="AK22" s="102">
        <v>8.09</v>
      </c>
      <c r="AL22" s="102">
        <v>21.43</v>
      </c>
    </row>
    <row r="23" spans="1:38" x14ac:dyDescent="0.25">
      <c r="A23" t="s">
        <v>59</v>
      </c>
      <c r="B23" t="s">
        <v>28</v>
      </c>
      <c r="C23" s="102">
        <v>48.32</v>
      </c>
      <c r="D23" s="102">
        <v>42.79</v>
      </c>
      <c r="E23" s="102">
        <v>53.88</v>
      </c>
      <c r="F23" s="102">
        <v>41.28</v>
      </c>
      <c r="G23" s="102">
        <v>35.9</v>
      </c>
      <c r="H23" s="102">
        <v>46.83</v>
      </c>
      <c r="I23" s="102">
        <v>50.46</v>
      </c>
      <c r="J23" s="102">
        <v>44.9</v>
      </c>
      <c r="K23" s="102">
        <v>56.01</v>
      </c>
    </row>
    <row r="24" spans="1:38" x14ac:dyDescent="0.25">
      <c r="A24" t="s">
        <v>60</v>
      </c>
      <c r="B24" t="s">
        <v>28</v>
      </c>
      <c r="C24" s="102">
        <v>57.24</v>
      </c>
      <c r="D24" s="102">
        <v>55.63</v>
      </c>
      <c r="E24" s="102">
        <v>58.85</v>
      </c>
      <c r="F24" s="102">
        <v>37.78</v>
      </c>
      <c r="G24" s="102">
        <v>36.21</v>
      </c>
      <c r="H24" s="102">
        <v>39.369999999999997</v>
      </c>
      <c r="I24" s="102">
        <v>74.989999999999995</v>
      </c>
      <c r="J24" s="102">
        <v>73.56</v>
      </c>
      <c r="K24" s="102">
        <v>76.39</v>
      </c>
      <c r="L24" s="102">
        <v>62.01</v>
      </c>
      <c r="M24" s="102">
        <v>60.13</v>
      </c>
      <c r="N24" s="102">
        <v>63.86</v>
      </c>
      <c r="O24" s="102">
        <v>35.549999999999997</v>
      </c>
      <c r="P24" s="102">
        <v>33.729999999999997</v>
      </c>
      <c r="Q24" s="102">
        <v>37.4</v>
      </c>
      <c r="R24" s="102">
        <v>84.59</v>
      </c>
      <c r="S24" s="102">
        <v>83.16</v>
      </c>
      <c r="T24" s="102">
        <v>85.94</v>
      </c>
      <c r="U24" s="102">
        <v>58.51</v>
      </c>
      <c r="V24" s="102">
        <v>54.28</v>
      </c>
      <c r="W24" s="102">
        <v>62.66</v>
      </c>
      <c r="X24" s="102">
        <v>60.33</v>
      </c>
      <c r="Y24" s="102">
        <v>56.11</v>
      </c>
      <c r="Z24" s="102">
        <v>64.430000000000007</v>
      </c>
      <c r="AA24" s="102">
        <v>56.88</v>
      </c>
      <c r="AB24" s="102">
        <v>52.63</v>
      </c>
      <c r="AC24" s="102">
        <v>61.06</v>
      </c>
      <c r="AD24" s="102">
        <v>28.92</v>
      </c>
      <c r="AE24" s="102">
        <v>24.78</v>
      </c>
      <c r="AF24" s="102">
        <v>33.33</v>
      </c>
      <c r="AG24" s="102">
        <v>24.5</v>
      </c>
      <c r="AH24" s="102">
        <v>20.61</v>
      </c>
      <c r="AI24" s="102">
        <v>28.73</v>
      </c>
      <c r="AJ24" s="102">
        <v>41.06</v>
      </c>
      <c r="AK24" s="102">
        <v>36.49</v>
      </c>
      <c r="AL24" s="102">
        <v>45.75</v>
      </c>
    </row>
    <row r="25" spans="1:38" x14ac:dyDescent="0.25">
      <c r="A25" t="s">
        <v>61</v>
      </c>
      <c r="B25" t="s">
        <v>28</v>
      </c>
      <c r="C25" s="102">
        <v>44.5</v>
      </c>
      <c r="D25" s="102">
        <v>37.49</v>
      </c>
      <c r="E25" s="102">
        <v>51.68</v>
      </c>
      <c r="F25" s="102">
        <v>39</v>
      </c>
      <c r="G25" s="102">
        <v>32.200000000000003</v>
      </c>
      <c r="H25" s="102">
        <v>46.13</v>
      </c>
      <c r="I25" s="102">
        <v>35.5</v>
      </c>
      <c r="J25" s="102">
        <v>28.88</v>
      </c>
      <c r="K25" s="102">
        <v>42.56</v>
      </c>
    </row>
    <row r="26" spans="1:38" x14ac:dyDescent="0.25">
      <c r="A26" t="s">
        <v>62</v>
      </c>
      <c r="B26" t="s">
        <v>28</v>
      </c>
      <c r="C26" s="102">
        <v>13.63</v>
      </c>
      <c r="D26" s="102">
        <v>12.23</v>
      </c>
      <c r="E26" s="102">
        <v>15.13</v>
      </c>
      <c r="F26" s="102">
        <v>37.950000000000003</v>
      </c>
      <c r="G26" s="102">
        <v>35.93</v>
      </c>
      <c r="H26" s="102">
        <v>40.01</v>
      </c>
      <c r="I26" s="102">
        <v>63.22</v>
      </c>
      <c r="J26" s="102">
        <v>61.18</v>
      </c>
      <c r="K26" s="102">
        <v>65.23</v>
      </c>
      <c r="L26" s="102">
        <v>7.3</v>
      </c>
      <c r="M26" s="102">
        <v>5.65</v>
      </c>
      <c r="N26" s="102">
        <v>9.24</v>
      </c>
      <c r="O26" s="102">
        <v>15.06</v>
      </c>
      <c r="P26" s="102">
        <v>12.74</v>
      </c>
      <c r="Q26" s="102">
        <v>17.63</v>
      </c>
      <c r="R26" s="102">
        <v>88.41</v>
      </c>
      <c r="S26" s="102">
        <v>86.09</v>
      </c>
      <c r="T26" s="102">
        <v>90.47</v>
      </c>
      <c r="U26" s="102">
        <v>20.41</v>
      </c>
      <c r="V26" s="102">
        <v>18.04</v>
      </c>
      <c r="W26" s="102">
        <v>22.93</v>
      </c>
      <c r="X26" s="102">
        <v>63.16</v>
      </c>
      <c r="Y26" s="102">
        <v>60.21</v>
      </c>
      <c r="Z26" s="102">
        <v>66.040000000000006</v>
      </c>
      <c r="AA26" s="102">
        <v>54.11</v>
      </c>
      <c r="AB26" s="102">
        <v>51.09</v>
      </c>
      <c r="AC26" s="102">
        <v>57.11</v>
      </c>
      <c r="AD26" s="102">
        <v>6.67</v>
      </c>
      <c r="AE26" s="102">
        <v>4</v>
      </c>
      <c r="AF26" s="102">
        <v>10.33</v>
      </c>
      <c r="AG26" s="102">
        <v>10</v>
      </c>
      <c r="AH26" s="102">
        <v>6.69</v>
      </c>
      <c r="AI26" s="102">
        <v>14.22</v>
      </c>
      <c r="AJ26" s="102">
        <v>19.260000000000002</v>
      </c>
      <c r="AK26" s="102">
        <v>14.73</v>
      </c>
      <c r="AL26" s="102">
        <v>24.48</v>
      </c>
    </row>
    <row r="27" spans="1:38" x14ac:dyDescent="0.25">
      <c r="A27" t="s">
        <v>76</v>
      </c>
      <c r="B27" t="s">
        <v>28</v>
      </c>
      <c r="C27" s="102">
        <v>70</v>
      </c>
      <c r="D27" s="102">
        <v>53.47</v>
      </c>
      <c r="E27" s="102">
        <v>83.44</v>
      </c>
      <c r="F27" s="102">
        <v>42.5</v>
      </c>
      <c r="G27" s="102">
        <v>27.04</v>
      </c>
      <c r="H27" s="102">
        <v>59.11</v>
      </c>
      <c r="I27" s="102">
        <v>25</v>
      </c>
      <c r="J27" s="102">
        <v>12.69</v>
      </c>
      <c r="K27" s="102">
        <v>41.2</v>
      </c>
    </row>
    <row r="28" spans="1:38" x14ac:dyDescent="0.25">
      <c r="A28" t="s">
        <v>63</v>
      </c>
      <c r="B28" t="s">
        <v>28</v>
      </c>
      <c r="C28" s="102">
        <v>6.32</v>
      </c>
      <c r="D28" s="102">
        <v>4.66</v>
      </c>
      <c r="E28" s="102">
        <v>8.34</v>
      </c>
      <c r="F28" s="102">
        <v>13.32</v>
      </c>
      <c r="G28" s="102">
        <v>10.94</v>
      </c>
      <c r="H28" s="102">
        <v>16.010000000000002</v>
      </c>
      <c r="I28" s="102">
        <v>63.6</v>
      </c>
      <c r="J28" s="102">
        <v>59.99</v>
      </c>
      <c r="K28" s="102">
        <v>67.099999999999994</v>
      </c>
    </row>
    <row r="29" spans="1:38" x14ac:dyDescent="0.25">
      <c r="A29" t="s">
        <v>64</v>
      </c>
      <c r="B29" t="s">
        <v>28</v>
      </c>
      <c r="C29" s="102">
        <v>71.62</v>
      </c>
      <c r="D29" s="102">
        <v>63.64</v>
      </c>
      <c r="E29" s="102">
        <v>78.72</v>
      </c>
      <c r="F29" s="102">
        <v>20.95</v>
      </c>
      <c r="G29" s="102">
        <v>14.7</v>
      </c>
      <c r="H29" s="102">
        <v>28.39</v>
      </c>
      <c r="I29" s="102">
        <v>50</v>
      </c>
      <c r="J29" s="102">
        <v>41.68</v>
      </c>
      <c r="K29" s="102">
        <v>58.32</v>
      </c>
    </row>
    <row r="30" spans="1:38" x14ac:dyDescent="0.25">
      <c r="A30" t="s">
        <v>65</v>
      </c>
      <c r="B30" t="s">
        <v>28</v>
      </c>
      <c r="C30" s="102">
        <v>4.26</v>
      </c>
      <c r="D30" s="102">
        <v>2.5</v>
      </c>
      <c r="E30" s="102">
        <v>6.73</v>
      </c>
      <c r="F30" s="102">
        <v>28.57</v>
      </c>
      <c r="G30" s="102">
        <v>24.19</v>
      </c>
      <c r="H30" s="102">
        <v>33.28</v>
      </c>
      <c r="I30" s="102">
        <v>33.08</v>
      </c>
      <c r="J30" s="102">
        <v>28.48</v>
      </c>
      <c r="K30" s="102">
        <v>37.94</v>
      </c>
    </row>
    <row r="31" spans="1:38" x14ac:dyDescent="0.25">
      <c r="A31" t="s">
        <v>57</v>
      </c>
      <c r="B31" t="s">
        <v>28</v>
      </c>
      <c r="C31" s="102">
        <v>27.09</v>
      </c>
      <c r="D31" s="102">
        <v>25.34</v>
      </c>
      <c r="E31" s="102">
        <v>28.89</v>
      </c>
      <c r="F31" s="102">
        <v>26.44</v>
      </c>
      <c r="G31" s="102">
        <v>24.71</v>
      </c>
      <c r="H31" s="102">
        <v>28.23</v>
      </c>
      <c r="I31" s="102">
        <v>21.89</v>
      </c>
      <c r="J31" s="102">
        <v>20.27</v>
      </c>
      <c r="K31" s="102">
        <v>23.58</v>
      </c>
      <c r="L31" s="102">
        <v>21.76</v>
      </c>
      <c r="M31" s="102">
        <v>18.579999999999998</v>
      </c>
      <c r="N31" s="102">
        <v>25.2</v>
      </c>
      <c r="O31" s="102">
        <v>12.32</v>
      </c>
      <c r="P31" s="102">
        <v>9.85</v>
      </c>
      <c r="Q31" s="102">
        <v>15.16</v>
      </c>
      <c r="R31" s="102">
        <v>62.72</v>
      </c>
      <c r="S31" s="102">
        <v>58.8</v>
      </c>
      <c r="T31" s="102">
        <v>66.52</v>
      </c>
      <c r="U31" s="102">
        <v>33.47</v>
      </c>
      <c r="V31" s="102">
        <v>31.06</v>
      </c>
      <c r="W31" s="102">
        <v>35.94</v>
      </c>
      <c r="X31" s="102">
        <v>36.93</v>
      </c>
      <c r="Y31" s="102">
        <v>34.46</v>
      </c>
      <c r="Z31" s="102">
        <v>39.450000000000003</v>
      </c>
      <c r="AA31" s="102">
        <v>5.63</v>
      </c>
      <c r="AB31" s="102">
        <v>4.51</v>
      </c>
      <c r="AC31" s="102">
        <v>6.94</v>
      </c>
      <c r="AD31" s="102">
        <v>10.44</v>
      </c>
      <c r="AE31" s="102">
        <v>7.49</v>
      </c>
      <c r="AF31" s="102">
        <v>14.05</v>
      </c>
      <c r="AG31" s="102">
        <v>8.24</v>
      </c>
      <c r="AH31" s="102">
        <v>5.63</v>
      </c>
      <c r="AI31" s="102">
        <v>11.56</v>
      </c>
      <c r="AJ31" s="102">
        <v>17.579999999999998</v>
      </c>
      <c r="AK31" s="102">
        <v>13.81</v>
      </c>
      <c r="AL31" s="102">
        <v>21.89</v>
      </c>
    </row>
    <row r="32" spans="1:38" x14ac:dyDescent="0.25">
      <c r="A32" t="s">
        <v>66</v>
      </c>
      <c r="B32" t="s">
        <v>28</v>
      </c>
      <c r="C32" s="102">
        <v>36.76</v>
      </c>
      <c r="D32" s="102">
        <v>32.229999999999997</v>
      </c>
      <c r="E32" s="102">
        <v>41.46</v>
      </c>
      <c r="F32" s="102">
        <v>50.46</v>
      </c>
      <c r="G32" s="102">
        <v>45.67</v>
      </c>
      <c r="H32" s="102">
        <v>55.24</v>
      </c>
      <c r="I32" s="102">
        <v>9.36</v>
      </c>
      <c r="J32" s="102">
        <v>6.8</v>
      </c>
      <c r="K32" s="102">
        <v>12.48</v>
      </c>
    </row>
    <row r="33" spans="1:38" x14ac:dyDescent="0.25">
      <c r="A33" t="s">
        <v>67</v>
      </c>
      <c r="B33" t="s">
        <v>28</v>
      </c>
      <c r="C33" s="102">
        <v>48.74</v>
      </c>
      <c r="D33" s="102">
        <v>41.61</v>
      </c>
      <c r="E33" s="102">
        <v>55.91</v>
      </c>
      <c r="F33" s="102">
        <v>21.11</v>
      </c>
      <c r="G33" s="102">
        <v>15.65</v>
      </c>
      <c r="H33" s="102">
        <v>27.44</v>
      </c>
      <c r="I33" s="102">
        <v>56.78</v>
      </c>
      <c r="J33" s="102">
        <v>49.59</v>
      </c>
      <c r="K33" s="102">
        <v>63.77</v>
      </c>
    </row>
    <row r="34" spans="1:38" x14ac:dyDescent="0.25">
      <c r="A34" t="s">
        <v>68</v>
      </c>
      <c r="B34" t="s">
        <v>28</v>
      </c>
      <c r="C34" s="102">
        <v>81.25</v>
      </c>
      <c r="D34" s="102">
        <v>74.69</v>
      </c>
      <c r="E34" s="102">
        <v>86.73</v>
      </c>
      <c r="F34" s="102">
        <v>65.91</v>
      </c>
      <c r="G34" s="102">
        <v>58.4</v>
      </c>
      <c r="H34" s="102">
        <v>72.87</v>
      </c>
      <c r="I34" s="102">
        <v>19.89</v>
      </c>
      <c r="J34" s="102">
        <v>14.26</v>
      </c>
      <c r="K34" s="102">
        <v>26.56</v>
      </c>
    </row>
    <row r="35" spans="1:38" x14ac:dyDescent="0.25">
      <c r="A35" t="s">
        <v>69</v>
      </c>
      <c r="B35" t="s">
        <v>28</v>
      </c>
      <c r="C35" s="102">
        <v>16.78</v>
      </c>
      <c r="D35" s="102">
        <v>15.79</v>
      </c>
      <c r="E35" s="102">
        <v>17.809999999999999</v>
      </c>
      <c r="F35" s="102">
        <v>41.77</v>
      </c>
      <c r="G35" s="102">
        <v>40.44</v>
      </c>
      <c r="H35" s="102">
        <v>43.1</v>
      </c>
      <c r="L35" s="102">
        <v>16.420000000000002</v>
      </c>
      <c r="M35" s="102">
        <v>14.58</v>
      </c>
      <c r="N35" s="102">
        <v>18.399999999999999</v>
      </c>
      <c r="O35" s="102">
        <v>31.84</v>
      </c>
      <c r="P35" s="102">
        <v>29.49</v>
      </c>
      <c r="Q35" s="102">
        <v>34.270000000000003</v>
      </c>
      <c r="U35" s="102">
        <v>23.61</v>
      </c>
      <c r="V35" s="102">
        <v>21.34</v>
      </c>
      <c r="W35" s="102">
        <v>26</v>
      </c>
      <c r="X35" s="102">
        <v>62.87</v>
      </c>
      <c r="Y35" s="102">
        <v>60.2</v>
      </c>
      <c r="Z35" s="102">
        <v>65.489999999999995</v>
      </c>
      <c r="AD35" s="102">
        <v>13.49</v>
      </c>
      <c r="AE35" s="102">
        <v>12.19</v>
      </c>
      <c r="AF35" s="102">
        <v>14.87</v>
      </c>
      <c r="AG35" s="102">
        <v>36.729999999999997</v>
      </c>
      <c r="AH35" s="102">
        <v>34.86</v>
      </c>
      <c r="AI35" s="102">
        <v>38.619999999999997</v>
      </c>
    </row>
    <row r="36" spans="1:38" x14ac:dyDescent="0.25">
      <c r="B36" t="s">
        <v>28</v>
      </c>
      <c r="C36" s="102">
        <v>66.67</v>
      </c>
      <c r="D36" s="102">
        <v>56.64</v>
      </c>
      <c r="E36" s="102">
        <v>75.69</v>
      </c>
      <c r="F36" s="102">
        <v>52.94</v>
      </c>
      <c r="G36" s="102">
        <v>42.8</v>
      </c>
      <c r="H36" s="102">
        <v>62.9</v>
      </c>
      <c r="I36" s="102">
        <v>24.51</v>
      </c>
      <c r="J36" s="102">
        <v>16.53</v>
      </c>
      <c r="K36" s="102">
        <v>34.020000000000003</v>
      </c>
    </row>
    <row r="37" spans="1:38" x14ac:dyDescent="0.25">
      <c r="A37" t="s">
        <v>71</v>
      </c>
      <c r="B37" t="s">
        <v>28</v>
      </c>
      <c r="C37" s="102">
        <v>2.25</v>
      </c>
      <c r="D37" s="102">
        <v>1.17</v>
      </c>
      <c r="E37" s="102">
        <v>3.89</v>
      </c>
      <c r="F37" s="102">
        <v>48.31</v>
      </c>
      <c r="G37" s="102">
        <v>44</v>
      </c>
      <c r="H37" s="102">
        <v>52.65</v>
      </c>
      <c r="I37" s="102">
        <v>69.290000000000006</v>
      </c>
      <c r="J37" s="102">
        <v>65.180000000000007</v>
      </c>
      <c r="K37" s="102">
        <v>73.180000000000007</v>
      </c>
    </row>
    <row r="38" spans="1:38" x14ac:dyDescent="0.25">
      <c r="A38" t="s">
        <v>72</v>
      </c>
      <c r="B38" t="s">
        <v>28</v>
      </c>
      <c r="C38" s="102">
        <v>8.2200000000000006</v>
      </c>
      <c r="D38" s="102">
        <v>6.12</v>
      </c>
      <c r="E38" s="102">
        <v>10.75</v>
      </c>
      <c r="F38" s="102">
        <v>38.700000000000003</v>
      </c>
      <c r="G38" s="102">
        <v>34.729999999999997</v>
      </c>
      <c r="H38" s="102">
        <v>42.78</v>
      </c>
      <c r="I38" s="102">
        <v>10.96</v>
      </c>
      <c r="J38" s="102">
        <v>8.5399999999999991</v>
      </c>
      <c r="K38" s="102">
        <v>13.78</v>
      </c>
      <c r="L38" s="102">
        <v>10.1</v>
      </c>
      <c r="M38" s="102">
        <v>4.95</v>
      </c>
      <c r="N38" s="102">
        <v>17.79</v>
      </c>
      <c r="O38" s="102">
        <v>43.43</v>
      </c>
      <c r="P38" s="102">
        <v>33.5</v>
      </c>
      <c r="Q38" s="102">
        <v>53.77</v>
      </c>
      <c r="R38" s="102">
        <v>46.46</v>
      </c>
      <c r="S38" s="102">
        <v>36.380000000000003</v>
      </c>
      <c r="T38" s="102">
        <v>56.77</v>
      </c>
      <c r="U38" s="102">
        <v>7.45</v>
      </c>
      <c r="V38" s="102">
        <v>4.83</v>
      </c>
      <c r="W38" s="102">
        <v>10.89</v>
      </c>
      <c r="X38" s="102">
        <v>43.48</v>
      </c>
      <c r="Y38" s="102">
        <v>37.99</v>
      </c>
      <c r="Z38" s="102">
        <v>49.09</v>
      </c>
      <c r="AA38" s="102">
        <v>2.48</v>
      </c>
      <c r="AB38" s="102">
        <v>1.08</v>
      </c>
      <c r="AC38" s="102">
        <v>4.84</v>
      </c>
      <c r="AD38" s="102">
        <v>8.59</v>
      </c>
      <c r="AE38" s="102">
        <v>4.78</v>
      </c>
      <c r="AF38" s="102">
        <v>13.99</v>
      </c>
      <c r="AG38" s="102">
        <v>26.38</v>
      </c>
      <c r="AH38" s="102">
        <v>19.8</v>
      </c>
      <c r="AI38" s="102">
        <v>33.840000000000003</v>
      </c>
      <c r="AJ38" s="102">
        <v>6.13</v>
      </c>
      <c r="AK38" s="102">
        <v>2.98</v>
      </c>
      <c r="AL38" s="102">
        <v>10.99</v>
      </c>
    </row>
    <row r="39" spans="1:38" x14ac:dyDescent="0.25">
      <c r="A39" t="s">
        <v>73</v>
      </c>
      <c r="B39" t="s">
        <v>28</v>
      </c>
      <c r="C39" s="102">
        <v>26.15</v>
      </c>
      <c r="D39" s="102">
        <v>24.56</v>
      </c>
      <c r="E39" s="102">
        <v>27.79</v>
      </c>
      <c r="F39" s="102">
        <v>5.22</v>
      </c>
      <c r="G39" s="102">
        <v>4.4400000000000004</v>
      </c>
      <c r="H39" s="102">
        <v>6.09</v>
      </c>
      <c r="I39" s="102">
        <v>20.93</v>
      </c>
      <c r="J39" s="102">
        <v>19.47</v>
      </c>
      <c r="K39" s="102">
        <v>22.46</v>
      </c>
      <c r="L39" s="102">
        <v>22.13</v>
      </c>
      <c r="M39" s="102">
        <v>20.03</v>
      </c>
      <c r="N39" s="102">
        <v>24.35</v>
      </c>
      <c r="O39" s="102">
        <v>0.82</v>
      </c>
      <c r="P39" s="102">
        <v>0.42</v>
      </c>
      <c r="Q39" s="102">
        <v>1.43</v>
      </c>
      <c r="R39" s="102">
        <v>24.93</v>
      </c>
      <c r="S39" s="102">
        <v>22.73</v>
      </c>
      <c r="T39" s="102">
        <v>27.23</v>
      </c>
      <c r="U39" s="102">
        <v>37.07</v>
      </c>
      <c r="V39" s="102">
        <v>33.93</v>
      </c>
      <c r="W39" s="102">
        <v>40.31</v>
      </c>
      <c r="X39" s="102">
        <v>12.76</v>
      </c>
      <c r="Y39" s="102">
        <v>10.66</v>
      </c>
      <c r="Z39" s="102">
        <v>15.11</v>
      </c>
      <c r="AA39" s="102">
        <v>19.47</v>
      </c>
      <c r="AB39" s="102">
        <v>16.95</v>
      </c>
      <c r="AC39" s="102">
        <v>22.2</v>
      </c>
      <c r="AD39" s="102">
        <v>18.670000000000002</v>
      </c>
      <c r="AE39" s="102">
        <v>15.47</v>
      </c>
      <c r="AF39" s="102">
        <v>22.21</v>
      </c>
      <c r="AG39" s="102">
        <v>4.4400000000000004</v>
      </c>
      <c r="AH39" s="102">
        <v>2.86</v>
      </c>
      <c r="AI39" s="102">
        <v>6.53</v>
      </c>
      <c r="AJ39" s="102">
        <v>12.57</v>
      </c>
      <c r="AK39" s="102">
        <v>9.89</v>
      </c>
      <c r="AL39" s="102">
        <v>15.66</v>
      </c>
    </row>
    <row r="40" spans="1:38" x14ac:dyDescent="0.25">
      <c r="A40" t="s">
        <v>74</v>
      </c>
      <c r="B40" t="s">
        <v>28</v>
      </c>
      <c r="C40" s="102">
        <v>13.75</v>
      </c>
      <c r="D40" s="102">
        <v>10.7</v>
      </c>
      <c r="E40" s="102">
        <v>17.27</v>
      </c>
      <c r="F40" s="102">
        <v>46.56</v>
      </c>
      <c r="G40" s="102">
        <v>41.88</v>
      </c>
      <c r="H40" s="102">
        <v>51.29</v>
      </c>
      <c r="I40" s="102">
        <v>21.06</v>
      </c>
      <c r="J40" s="102">
        <v>17.39</v>
      </c>
      <c r="K40" s="102">
        <v>25.12</v>
      </c>
      <c r="L40" s="102">
        <v>17.27</v>
      </c>
      <c r="M40" s="102">
        <v>10.73</v>
      </c>
      <c r="N40" s="102">
        <v>25.65</v>
      </c>
      <c r="O40" s="102">
        <v>44.55</v>
      </c>
      <c r="P40" s="102">
        <v>35.07</v>
      </c>
      <c r="Q40" s="102">
        <v>54.33</v>
      </c>
      <c r="R40" s="102">
        <v>47.27</v>
      </c>
      <c r="S40" s="102">
        <v>37.68</v>
      </c>
      <c r="T40" s="102">
        <v>57.02</v>
      </c>
      <c r="U40" s="102">
        <v>13.51</v>
      </c>
      <c r="V40" s="102">
        <v>9.31</v>
      </c>
      <c r="W40" s="102">
        <v>18.73</v>
      </c>
      <c r="X40" s="102">
        <v>58.11</v>
      </c>
      <c r="Y40" s="102">
        <v>51.32</v>
      </c>
      <c r="Z40" s="102">
        <v>64.680000000000007</v>
      </c>
      <c r="AA40" s="102">
        <v>9.91</v>
      </c>
      <c r="AB40" s="102">
        <v>6.32</v>
      </c>
      <c r="AC40" s="102">
        <v>14.62</v>
      </c>
      <c r="AD40" s="102">
        <v>10.92</v>
      </c>
      <c r="AE40" s="102">
        <v>5.95</v>
      </c>
      <c r="AF40" s="102">
        <v>17.96</v>
      </c>
      <c r="AG40" s="102">
        <v>26.89</v>
      </c>
      <c r="AH40" s="102">
        <v>19.18</v>
      </c>
      <c r="AI40" s="102">
        <v>35.79</v>
      </c>
      <c r="AJ40" s="102">
        <v>17.649999999999999</v>
      </c>
      <c r="AK40" s="102">
        <v>11.27</v>
      </c>
      <c r="AL40" s="102">
        <v>25.7</v>
      </c>
    </row>
    <row r="41" spans="1:38" x14ac:dyDescent="0.25">
      <c r="A41" t="s">
        <v>75</v>
      </c>
      <c r="B41" t="s">
        <v>28</v>
      </c>
      <c r="C41" s="102">
        <v>29.63</v>
      </c>
      <c r="D41" s="102">
        <v>26.06</v>
      </c>
      <c r="E41" s="102">
        <v>33.39</v>
      </c>
      <c r="F41" s="102">
        <v>20.93</v>
      </c>
      <c r="G41" s="102">
        <v>17.8</v>
      </c>
      <c r="H41" s="102">
        <v>24.35</v>
      </c>
      <c r="I41" s="102">
        <v>81.16</v>
      </c>
      <c r="J41" s="102">
        <v>77.86</v>
      </c>
      <c r="K41" s="102">
        <v>84.16</v>
      </c>
    </row>
    <row r="42" spans="1:38" x14ac:dyDescent="0.25">
      <c r="A42" t="s">
        <v>58</v>
      </c>
      <c r="B42" t="s">
        <v>30</v>
      </c>
      <c r="C42" s="102">
        <v>21.06</v>
      </c>
      <c r="D42" s="102">
        <v>17.97</v>
      </c>
      <c r="E42" s="102">
        <v>24.43</v>
      </c>
      <c r="F42" s="102">
        <v>33.07</v>
      </c>
      <c r="G42" s="102">
        <v>29.44</v>
      </c>
      <c r="H42" s="102">
        <v>36.869999999999997</v>
      </c>
      <c r="I42" s="102">
        <v>41.65</v>
      </c>
      <c r="J42" s="102">
        <v>37.81</v>
      </c>
      <c r="K42" s="102">
        <v>45.58</v>
      </c>
      <c r="L42" s="102">
        <v>22.41</v>
      </c>
      <c r="M42" s="102">
        <v>18.190000000000001</v>
      </c>
      <c r="N42" s="102">
        <v>27.09</v>
      </c>
      <c r="O42" s="102">
        <v>38.659999999999997</v>
      </c>
      <c r="P42" s="102">
        <v>33.58</v>
      </c>
      <c r="Q42" s="102">
        <v>43.92</v>
      </c>
      <c r="R42" s="102">
        <v>59.66</v>
      </c>
      <c r="S42" s="102">
        <v>54.37</v>
      </c>
      <c r="T42" s="102">
        <v>64.790000000000006</v>
      </c>
      <c r="U42" s="102">
        <v>30</v>
      </c>
      <c r="V42" s="102">
        <v>21.98</v>
      </c>
      <c r="W42" s="102">
        <v>39.04</v>
      </c>
      <c r="X42" s="102">
        <v>34.17</v>
      </c>
      <c r="Y42" s="102">
        <v>25.76</v>
      </c>
      <c r="Z42" s="102">
        <v>43.38</v>
      </c>
      <c r="AA42" s="102">
        <v>23.33</v>
      </c>
      <c r="AB42" s="102">
        <v>16.100000000000001</v>
      </c>
      <c r="AC42" s="102">
        <v>31.93</v>
      </c>
      <c r="AD42" s="102">
        <v>11.59</v>
      </c>
      <c r="AE42" s="102">
        <v>7.12</v>
      </c>
      <c r="AF42" s="102">
        <v>17.5</v>
      </c>
      <c r="AG42" s="102">
        <v>20.12</v>
      </c>
      <c r="AH42" s="102">
        <v>14.27</v>
      </c>
      <c r="AI42" s="102">
        <v>27.08</v>
      </c>
      <c r="AJ42" s="102">
        <v>15.85</v>
      </c>
      <c r="AK42" s="102">
        <v>10.63</v>
      </c>
      <c r="AL42" s="102">
        <v>22.36</v>
      </c>
    </row>
    <row r="43" spans="1:38" x14ac:dyDescent="0.25">
      <c r="A43" t="s">
        <v>59</v>
      </c>
      <c r="B43" t="s">
        <v>30</v>
      </c>
      <c r="C43" s="102">
        <v>52.43</v>
      </c>
      <c r="D43" s="102">
        <v>47.48</v>
      </c>
      <c r="E43" s="102">
        <v>57.34</v>
      </c>
      <c r="F43" s="102">
        <v>33.74</v>
      </c>
      <c r="G43" s="102">
        <v>29.18</v>
      </c>
      <c r="H43" s="102">
        <v>38.53</v>
      </c>
      <c r="I43" s="102">
        <v>45.39</v>
      </c>
      <c r="J43" s="102">
        <v>40.51</v>
      </c>
      <c r="K43" s="102">
        <v>50.34</v>
      </c>
    </row>
    <row r="44" spans="1:38" x14ac:dyDescent="0.25">
      <c r="A44" t="s">
        <v>60</v>
      </c>
      <c r="B44" t="s">
        <v>30</v>
      </c>
      <c r="C44" s="102">
        <v>64.58</v>
      </c>
      <c r="D44" s="102">
        <v>63.12</v>
      </c>
      <c r="E44" s="102">
        <v>66.010000000000005</v>
      </c>
      <c r="F44" s="102">
        <v>39.71</v>
      </c>
      <c r="G44" s="102">
        <v>38.24</v>
      </c>
      <c r="H44" s="102">
        <v>41.2</v>
      </c>
      <c r="I44" s="102">
        <v>81.03</v>
      </c>
      <c r="J44" s="102">
        <v>79.83</v>
      </c>
      <c r="K44" s="102">
        <v>82.2</v>
      </c>
      <c r="L44" s="102">
        <v>68.98</v>
      </c>
      <c r="M44" s="102">
        <v>67.34</v>
      </c>
      <c r="N44" s="102">
        <v>70.59</v>
      </c>
      <c r="O44" s="102">
        <v>35.44</v>
      </c>
      <c r="P44" s="102">
        <v>33.770000000000003</v>
      </c>
      <c r="Q44" s="102">
        <v>37.130000000000003</v>
      </c>
      <c r="R44" s="102">
        <v>89.32</v>
      </c>
      <c r="S44" s="102">
        <v>88.2</v>
      </c>
      <c r="T44" s="102">
        <v>90.38</v>
      </c>
      <c r="U44" s="102">
        <v>65.400000000000006</v>
      </c>
      <c r="V44" s="102">
        <v>61.71</v>
      </c>
      <c r="W44" s="102">
        <v>68.959999999999994</v>
      </c>
      <c r="X44" s="102">
        <v>67.59</v>
      </c>
      <c r="Y44" s="102">
        <v>63.94</v>
      </c>
      <c r="Z44" s="102">
        <v>71.09</v>
      </c>
      <c r="AA44" s="102">
        <v>67.45</v>
      </c>
      <c r="AB44" s="102">
        <v>63.79</v>
      </c>
      <c r="AC44" s="102">
        <v>70.95</v>
      </c>
      <c r="AD44" s="102">
        <v>29.8</v>
      </c>
      <c r="AE44" s="102">
        <v>25.39</v>
      </c>
      <c r="AF44" s="102">
        <v>34.51</v>
      </c>
      <c r="AG44" s="102">
        <v>27.34</v>
      </c>
      <c r="AH44" s="102">
        <v>23.06</v>
      </c>
      <c r="AI44" s="102">
        <v>31.95</v>
      </c>
      <c r="AJ44" s="102">
        <v>39.659999999999997</v>
      </c>
      <c r="AK44" s="102">
        <v>34.86</v>
      </c>
      <c r="AL44" s="102">
        <v>44.6</v>
      </c>
    </row>
    <row r="45" spans="1:38" x14ac:dyDescent="0.25">
      <c r="A45" t="s">
        <v>61</v>
      </c>
      <c r="B45" t="s">
        <v>30</v>
      </c>
      <c r="C45" s="102">
        <v>39.840000000000003</v>
      </c>
      <c r="D45" s="102">
        <v>33.74</v>
      </c>
      <c r="E45" s="102">
        <v>46.19</v>
      </c>
      <c r="F45" s="102">
        <v>34.659999999999997</v>
      </c>
      <c r="G45" s="102">
        <v>28.79</v>
      </c>
      <c r="H45" s="102">
        <v>40.9</v>
      </c>
      <c r="I45" s="102">
        <v>54.58</v>
      </c>
      <c r="J45" s="102">
        <v>48.2</v>
      </c>
      <c r="K45" s="102">
        <v>60.85</v>
      </c>
    </row>
    <row r="46" spans="1:38" x14ac:dyDescent="0.25">
      <c r="A46" t="s">
        <v>62</v>
      </c>
      <c r="B46" t="s">
        <v>30</v>
      </c>
      <c r="C46" s="102">
        <v>16.149999999999999</v>
      </c>
      <c r="D46" s="102">
        <v>14.81</v>
      </c>
      <c r="E46" s="102">
        <v>17.55</v>
      </c>
      <c r="F46" s="102">
        <v>38.65</v>
      </c>
      <c r="G46" s="102">
        <v>36.85</v>
      </c>
      <c r="H46" s="102">
        <v>40.46</v>
      </c>
      <c r="I46" s="102">
        <v>61.43</v>
      </c>
      <c r="J46" s="102">
        <v>59.61</v>
      </c>
      <c r="K46" s="102">
        <v>63.22</v>
      </c>
      <c r="L46" s="102">
        <v>11.92</v>
      </c>
      <c r="M46" s="102">
        <v>9.9700000000000006</v>
      </c>
      <c r="N46" s="102">
        <v>14.1</v>
      </c>
      <c r="O46" s="102">
        <v>20.3</v>
      </c>
      <c r="P46" s="102">
        <v>17.84</v>
      </c>
      <c r="Q46" s="102">
        <v>22.95</v>
      </c>
      <c r="R46" s="102">
        <v>91.41</v>
      </c>
      <c r="S46" s="102">
        <v>89.49</v>
      </c>
      <c r="T46" s="102">
        <v>93.08</v>
      </c>
      <c r="U46" s="102">
        <v>21.43</v>
      </c>
      <c r="V46" s="102">
        <v>19.350000000000001</v>
      </c>
      <c r="W46" s="102">
        <v>23.63</v>
      </c>
      <c r="X46" s="102">
        <v>57.42</v>
      </c>
      <c r="Y46" s="102">
        <v>54.83</v>
      </c>
      <c r="Z46" s="102">
        <v>59.97</v>
      </c>
      <c r="AA46" s="102">
        <v>52.2</v>
      </c>
      <c r="AB46" s="102">
        <v>49.6</v>
      </c>
      <c r="AC46" s="102">
        <v>54.79</v>
      </c>
      <c r="AD46" s="102">
        <v>7.44</v>
      </c>
      <c r="AE46" s="102">
        <v>5.08</v>
      </c>
      <c r="AF46" s="102">
        <v>10.46</v>
      </c>
      <c r="AG46" s="102">
        <v>15.88</v>
      </c>
      <c r="AH46" s="102">
        <v>12.45</v>
      </c>
      <c r="AI46" s="102">
        <v>19.82</v>
      </c>
      <c r="AJ46" s="102">
        <v>21.09</v>
      </c>
      <c r="AK46" s="102">
        <v>17.21</v>
      </c>
      <c r="AL46" s="102">
        <v>25.4</v>
      </c>
    </row>
    <row r="47" spans="1:38" x14ac:dyDescent="0.25">
      <c r="A47" t="s">
        <v>76</v>
      </c>
      <c r="B47" t="s">
        <v>30</v>
      </c>
      <c r="C47" s="102">
        <v>61.11</v>
      </c>
      <c r="D47" s="102">
        <v>46.88</v>
      </c>
      <c r="E47" s="102">
        <v>74.08</v>
      </c>
      <c r="F47" s="102">
        <v>38.89</v>
      </c>
      <c r="G47" s="102">
        <v>25.92</v>
      </c>
      <c r="H47" s="102">
        <v>53.12</v>
      </c>
      <c r="I47" s="102">
        <v>33.33</v>
      </c>
      <c r="J47" s="102">
        <v>21.09</v>
      </c>
      <c r="K47" s="102">
        <v>47.47</v>
      </c>
    </row>
    <row r="48" spans="1:38" x14ac:dyDescent="0.25">
      <c r="A48" t="s">
        <v>63</v>
      </c>
      <c r="B48" t="s">
        <v>30</v>
      </c>
      <c r="C48" s="102">
        <v>6.84</v>
      </c>
      <c r="D48" s="102">
        <v>5.3</v>
      </c>
      <c r="E48" s="102">
        <v>8.67</v>
      </c>
      <c r="F48" s="102">
        <v>13.03</v>
      </c>
      <c r="G48" s="102">
        <v>10.92</v>
      </c>
      <c r="H48" s="102">
        <v>15.38</v>
      </c>
      <c r="I48" s="102">
        <v>54.29</v>
      </c>
      <c r="J48" s="102">
        <v>51.01</v>
      </c>
      <c r="K48" s="102">
        <v>57.54</v>
      </c>
    </row>
    <row r="49" spans="1:38" x14ac:dyDescent="0.25">
      <c r="A49" t="s">
        <v>64</v>
      </c>
      <c r="B49" t="s">
        <v>30</v>
      </c>
      <c r="C49" s="102">
        <v>59.38</v>
      </c>
      <c r="D49" s="102">
        <v>51.34</v>
      </c>
      <c r="E49" s="102">
        <v>67.06</v>
      </c>
      <c r="F49" s="102">
        <v>26.88</v>
      </c>
      <c r="G49" s="102">
        <v>20.18</v>
      </c>
      <c r="H49" s="102">
        <v>34.450000000000003</v>
      </c>
      <c r="I49" s="102">
        <v>53.13</v>
      </c>
      <c r="J49" s="102">
        <v>45.08</v>
      </c>
      <c r="K49" s="102">
        <v>61.05</v>
      </c>
    </row>
    <row r="50" spans="1:38" x14ac:dyDescent="0.25">
      <c r="A50" t="s">
        <v>65</v>
      </c>
      <c r="B50" t="s">
        <v>30</v>
      </c>
      <c r="C50" s="102">
        <v>4.17</v>
      </c>
      <c r="D50" s="102">
        <v>2.6</v>
      </c>
      <c r="E50" s="102">
        <v>6.3</v>
      </c>
      <c r="F50" s="102">
        <v>22.02</v>
      </c>
      <c r="G50" s="102">
        <v>18.48</v>
      </c>
      <c r="H50" s="102">
        <v>25.9</v>
      </c>
      <c r="I50" s="102">
        <v>25.79</v>
      </c>
      <c r="J50" s="102">
        <v>22.03</v>
      </c>
      <c r="K50" s="102">
        <v>29.85</v>
      </c>
    </row>
    <row r="51" spans="1:38" x14ac:dyDescent="0.25">
      <c r="A51" t="s">
        <v>57</v>
      </c>
      <c r="B51" t="s">
        <v>30</v>
      </c>
      <c r="C51" s="102">
        <v>21.19</v>
      </c>
      <c r="D51" s="102">
        <v>19.760000000000002</v>
      </c>
      <c r="E51" s="102">
        <v>22.67</v>
      </c>
      <c r="F51" s="102">
        <v>29.96</v>
      </c>
      <c r="G51" s="102">
        <v>28.35</v>
      </c>
      <c r="H51" s="102">
        <v>31.6</v>
      </c>
      <c r="I51" s="102">
        <v>17.57</v>
      </c>
      <c r="J51" s="102">
        <v>16.25</v>
      </c>
      <c r="K51" s="102">
        <v>18.96</v>
      </c>
      <c r="L51" s="102">
        <v>12.98</v>
      </c>
      <c r="M51" s="102">
        <v>10.49</v>
      </c>
      <c r="N51" s="102">
        <v>15.82</v>
      </c>
      <c r="O51" s="102">
        <v>14.84</v>
      </c>
      <c r="P51" s="102">
        <v>12.19</v>
      </c>
      <c r="Q51" s="102">
        <v>17.809999999999999</v>
      </c>
      <c r="R51" s="102">
        <v>64.61</v>
      </c>
      <c r="S51" s="102">
        <v>60.78</v>
      </c>
      <c r="T51" s="102">
        <v>68.290000000000006</v>
      </c>
      <c r="U51" s="102">
        <v>26.63</v>
      </c>
      <c r="V51" s="102">
        <v>24.72</v>
      </c>
      <c r="W51" s="102">
        <v>28.61</v>
      </c>
      <c r="X51" s="102">
        <v>38.79</v>
      </c>
      <c r="Y51" s="102">
        <v>36.67</v>
      </c>
      <c r="Z51" s="102">
        <v>40.950000000000003</v>
      </c>
      <c r="AA51" s="102">
        <v>4.8600000000000003</v>
      </c>
      <c r="AB51" s="102">
        <v>3.96</v>
      </c>
      <c r="AC51" s="102">
        <v>5.88</v>
      </c>
      <c r="AD51" s="102">
        <v>7.23</v>
      </c>
      <c r="AE51" s="102">
        <v>4.93</v>
      </c>
      <c r="AF51" s="102">
        <v>10.16</v>
      </c>
      <c r="AG51" s="102">
        <v>10.119999999999999</v>
      </c>
      <c r="AH51" s="102">
        <v>7.39</v>
      </c>
      <c r="AI51" s="102">
        <v>13.43</v>
      </c>
      <c r="AJ51" s="102">
        <v>6.75</v>
      </c>
      <c r="AK51" s="102">
        <v>4.53</v>
      </c>
      <c r="AL51" s="102">
        <v>9.6</v>
      </c>
    </row>
    <row r="52" spans="1:38" x14ac:dyDescent="0.25">
      <c r="A52" t="s">
        <v>66</v>
      </c>
      <c r="B52" t="s">
        <v>30</v>
      </c>
      <c r="C52" s="102">
        <v>35.56</v>
      </c>
      <c r="D52" s="102">
        <v>31.51</v>
      </c>
      <c r="E52" s="102">
        <v>39.76</v>
      </c>
      <c r="F52" s="102">
        <v>44.44</v>
      </c>
      <c r="G52" s="102">
        <v>40.200000000000003</v>
      </c>
      <c r="H52" s="102">
        <v>48.75</v>
      </c>
      <c r="I52" s="102">
        <v>14.07</v>
      </c>
      <c r="J52" s="102">
        <v>11.25</v>
      </c>
      <c r="K52" s="102">
        <v>17.3</v>
      </c>
    </row>
    <row r="53" spans="1:38" x14ac:dyDescent="0.25">
      <c r="A53" t="s">
        <v>67</v>
      </c>
      <c r="B53" t="s">
        <v>30</v>
      </c>
      <c r="C53" s="102">
        <v>41.91</v>
      </c>
      <c r="D53" s="102">
        <v>35.979999999999997</v>
      </c>
      <c r="E53" s="102">
        <v>48.02</v>
      </c>
      <c r="F53" s="102">
        <v>20.59</v>
      </c>
      <c r="G53" s="102">
        <v>15.94</v>
      </c>
      <c r="H53" s="102">
        <v>25.89</v>
      </c>
      <c r="I53" s="102">
        <v>76.47</v>
      </c>
      <c r="J53" s="102">
        <v>70.97</v>
      </c>
      <c r="K53" s="102">
        <v>81.38</v>
      </c>
    </row>
    <row r="54" spans="1:38" x14ac:dyDescent="0.25">
      <c r="A54" t="s">
        <v>68</v>
      </c>
      <c r="B54" t="s">
        <v>30</v>
      </c>
      <c r="C54" s="102">
        <v>71.73</v>
      </c>
      <c r="D54" s="102">
        <v>64.77</v>
      </c>
      <c r="E54" s="102">
        <v>77.989999999999995</v>
      </c>
      <c r="F54" s="102">
        <v>58.64</v>
      </c>
      <c r="G54" s="102">
        <v>51.3</v>
      </c>
      <c r="H54" s="102">
        <v>65.7</v>
      </c>
      <c r="I54" s="102">
        <v>45.55</v>
      </c>
      <c r="J54" s="102">
        <v>38.340000000000003</v>
      </c>
      <c r="K54" s="102">
        <v>52.9</v>
      </c>
    </row>
    <row r="55" spans="1:38" x14ac:dyDescent="0.25">
      <c r="A55" t="s">
        <v>69</v>
      </c>
      <c r="B55" t="s">
        <v>30</v>
      </c>
      <c r="C55" s="102">
        <v>16.71</v>
      </c>
      <c r="D55" s="102">
        <v>15.81</v>
      </c>
      <c r="E55" s="102">
        <v>17.64</v>
      </c>
      <c r="F55" s="102">
        <v>42.04</v>
      </c>
      <c r="G55" s="102">
        <v>40.83</v>
      </c>
      <c r="H55" s="102">
        <v>43.24</v>
      </c>
      <c r="L55" s="102">
        <v>15.15</v>
      </c>
      <c r="M55" s="102">
        <v>13.52</v>
      </c>
      <c r="N55" s="102">
        <v>16.899999999999999</v>
      </c>
      <c r="O55" s="102">
        <v>28.86</v>
      </c>
      <c r="P55" s="102">
        <v>26.77</v>
      </c>
      <c r="Q55" s="102">
        <v>31.02</v>
      </c>
      <c r="U55" s="102">
        <v>24.66</v>
      </c>
      <c r="V55" s="102">
        <v>22.57</v>
      </c>
      <c r="W55" s="102">
        <v>26.84</v>
      </c>
      <c r="X55" s="102">
        <v>63.39</v>
      </c>
      <c r="Y55" s="102">
        <v>60.98</v>
      </c>
      <c r="Z55" s="102">
        <v>65.75</v>
      </c>
      <c r="AD55" s="102">
        <v>13.52</v>
      </c>
      <c r="AE55" s="102">
        <v>12.34</v>
      </c>
      <c r="AF55" s="102">
        <v>14.77</v>
      </c>
      <c r="AG55" s="102">
        <v>38.630000000000003</v>
      </c>
      <c r="AH55" s="102">
        <v>36.92</v>
      </c>
      <c r="AI55" s="102">
        <v>40.36</v>
      </c>
    </row>
    <row r="56" spans="1:38" x14ac:dyDescent="0.25">
      <c r="B56" t="s">
        <v>30</v>
      </c>
      <c r="C56" s="102">
        <v>57.58</v>
      </c>
      <c r="D56" s="102">
        <v>48.68</v>
      </c>
      <c r="E56" s="102">
        <v>66.13</v>
      </c>
      <c r="F56" s="102">
        <v>40.15</v>
      </c>
      <c r="G56" s="102">
        <v>31.72</v>
      </c>
      <c r="H56" s="102">
        <v>49.04</v>
      </c>
      <c r="I56" s="102">
        <v>28.79</v>
      </c>
      <c r="J56" s="102">
        <v>21.24</v>
      </c>
      <c r="K56" s="102">
        <v>37.31</v>
      </c>
    </row>
    <row r="57" spans="1:38" x14ac:dyDescent="0.25">
      <c r="A57" t="s">
        <v>71</v>
      </c>
      <c r="B57" t="s">
        <v>30</v>
      </c>
      <c r="C57" s="102">
        <v>9.61</v>
      </c>
      <c r="D57" s="102">
        <v>7.36</v>
      </c>
      <c r="E57" s="102">
        <v>12.27</v>
      </c>
      <c r="F57" s="102">
        <v>51.94</v>
      </c>
      <c r="G57" s="102">
        <v>47.83</v>
      </c>
      <c r="H57" s="102">
        <v>56.03</v>
      </c>
      <c r="I57" s="102">
        <v>71.5</v>
      </c>
      <c r="J57" s="102">
        <v>67.680000000000007</v>
      </c>
      <c r="K57" s="102">
        <v>75.099999999999994</v>
      </c>
    </row>
    <row r="58" spans="1:38" x14ac:dyDescent="0.25">
      <c r="A58" t="s">
        <v>72</v>
      </c>
      <c r="B58" t="s">
        <v>30</v>
      </c>
      <c r="C58" s="102">
        <v>6.7</v>
      </c>
      <c r="D58" s="102">
        <v>4.9400000000000004</v>
      </c>
      <c r="E58" s="102">
        <v>8.83</v>
      </c>
      <c r="F58" s="102">
        <v>31.3</v>
      </c>
      <c r="G58" s="102">
        <v>27.84</v>
      </c>
      <c r="H58" s="102">
        <v>34.909999999999997</v>
      </c>
      <c r="I58" s="102">
        <v>8.15</v>
      </c>
      <c r="J58" s="102">
        <v>6.22</v>
      </c>
      <c r="K58" s="102">
        <v>10.45</v>
      </c>
      <c r="L58" s="102">
        <v>12.87</v>
      </c>
      <c r="M58" s="102">
        <v>7.04</v>
      </c>
      <c r="N58" s="102">
        <v>21</v>
      </c>
      <c r="O58" s="102">
        <v>49.5</v>
      </c>
      <c r="P58" s="102">
        <v>39.4</v>
      </c>
      <c r="Q58" s="102">
        <v>59.64</v>
      </c>
      <c r="R58" s="102">
        <v>38.61</v>
      </c>
      <c r="S58" s="102">
        <v>29.09</v>
      </c>
      <c r="T58" s="102">
        <v>48.82</v>
      </c>
      <c r="U58" s="102">
        <v>5.22</v>
      </c>
      <c r="V58" s="102">
        <v>3.26</v>
      </c>
      <c r="W58" s="102">
        <v>7.87</v>
      </c>
      <c r="X58" s="102">
        <v>32.840000000000003</v>
      </c>
      <c r="Y58" s="102">
        <v>28.26</v>
      </c>
      <c r="Z58" s="102">
        <v>37.659999999999997</v>
      </c>
      <c r="AA58" s="102">
        <v>1.74</v>
      </c>
      <c r="AB58" s="102">
        <v>0.7</v>
      </c>
      <c r="AC58" s="102">
        <v>3.55</v>
      </c>
      <c r="AD58" s="102">
        <v>6.52</v>
      </c>
      <c r="AE58" s="102">
        <v>3.41</v>
      </c>
      <c r="AF58" s="102">
        <v>11.11</v>
      </c>
      <c r="AG58" s="102">
        <v>17.93</v>
      </c>
      <c r="AH58" s="102">
        <v>12.68</v>
      </c>
      <c r="AI58" s="102">
        <v>24.25</v>
      </c>
      <c r="AJ58" s="102">
        <v>5.43</v>
      </c>
      <c r="AK58" s="102">
        <v>2.64</v>
      </c>
      <c r="AL58" s="102">
        <v>9.77</v>
      </c>
    </row>
    <row r="59" spans="1:38" x14ac:dyDescent="0.25">
      <c r="A59" t="s">
        <v>73</v>
      </c>
      <c r="B59" t="s">
        <v>30</v>
      </c>
      <c r="C59" s="102">
        <v>25.78</v>
      </c>
      <c r="D59" s="102">
        <v>24.36</v>
      </c>
      <c r="E59" s="102">
        <v>27.24</v>
      </c>
      <c r="F59" s="102">
        <v>4.92</v>
      </c>
      <c r="G59" s="102">
        <v>4.24</v>
      </c>
      <c r="H59" s="102">
        <v>5.68</v>
      </c>
      <c r="I59" s="102">
        <v>20.89</v>
      </c>
      <c r="J59" s="102">
        <v>19.57</v>
      </c>
      <c r="K59" s="102">
        <v>22.25</v>
      </c>
      <c r="L59" s="102">
        <v>21.67</v>
      </c>
      <c r="M59" s="102">
        <v>19.73</v>
      </c>
      <c r="N59" s="102">
        <v>23.71</v>
      </c>
      <c r="O59" s="102">
        <v>1.71</v>
      </c>
      <c r="P59" s="102">
        <v>1.1499999999999999</v>
      </c>
      <c r="Q59" s="102">
        <v>2.44</v>
      </c>
      <c r="R59" s="102">
        <v>25.38</v>
      </c>
      <c r="S59" s="102">
        <v>23.33</v>
      </c>
      <c r="T59" s="102">
        <v>27.52</v>
      </c>
      <c r="U59" s="102">
        <v>35.71</v>
      </c>
      <c r="V59" s="102">
        <v>33</v>
      </c>
      <c r="W59" s="102">
        <v>38.49</v>
      </c>
      <c r="X59" s="102">
        <v>9.86</v>
      </c>
      <c r="Y59" s="102">
        <v>8.24</v>
      </c>
      <c r="Z59" s="102">
        <v>11.68</v>
      </c>
      <c r="AA59" s="102">
        <v>17.649999999999999</v>
      </c>
      <c r="AB59" s="102">
        <v>15.54</v>
      </c>
      <c r="AC59" s="102">
        <v>19.920000000000002</v>
      </c>
      <c r="AD59" s="102">
        <v>18.73</v>
      </c>
      <c r="AE59" s="102">
        <v>15.93</v>
      </c>
      <c r="AF59" s="102">
        <v>21.8</v>
      </c>
      <c r="AG59" s="102">
        <v>4.2300000000000004</v>
      </c>
      <c r="AH59" s="102">
        <v>2.87</v>
      </c>
      <c r="AI59" s="102">
        <v>5.98</v>
      </c>
      <c r="AJ59" s="102">
        <v>15.63</v>
      </c>
      <c r="AK59" s="102">
        <v>13.04</v>
      </c>
      <c r="AL59" s="102">
        <v>18.52</v>
      </c>
    </row>
    <row r="60" spans="1:38" x14ac:dyDescent="0.25">
      <c r="A60" t="s">
        <v>74</v>
      </c>
      <c r="B60" t="s">
        <v>30</v>
      </c>
      <c r="C60" s="102">
        <v>9.74</v>
      </c>
      <c r="D60" s="102">
        <v>7.44</v>
      </c>
      <c r="E60" s="102">
        <v>12.46</v>
      </c>
      <c r="F60" s="102">
        <v>37.909999999999997</v>
      </c>
      <c r="G60" s="102">
        <v>33.93</v>
      </c>
      <c r="H60" s="102">
        <v>42.02</v>
      </c>
      <c r="I60" s="102">
        <v>25.91</v>
      </c>
      <c r="J60" s="102">
        <v>22.38</v>
      </c>
      <c r="K60" s="102">
        <v>29.7</v>
      </c>
      <c r="L60" s="102">
        <v>12.5</v>
      </c>
      <c r="M60" s="102">
        <v>7.7</v>
      </c>
      <c r="N60" s="102">
        <v>18.829999999999998</v>
      </c>
      <c r="O60" s="102">
        <v>35.53</v>
      </c>
      <c r="P60" s="102">
        <v>27.94</v>
      </c>
      <c r="Q60" s="102">
        <v>43.69</v>
      </c>
      <c r="R60" s="102">
        <v>51.32</v>
      </c>
      <c r="S60" s="102">
        <v>43.08</v>
      </c>
      <c r="T60" s="102">
        <v>59.5</v>
      </c>
      <c r="U60" s="102">
        <v>8.84</v>
      </c>
      <c r="V60" s="102">
        <v>5.86</v>
      </c>
      <c r="W60" s="102">
        <v>12.69</v>
      </c>
      <c r="X60" s="102">
        <v>47.62</v>
      </c>
      <c r="Y60" s="102">
        <v>41.79</v>
      </c>
      <c r="Z60" s="102">
        <v>53.5</v>
      </c>
      <c r="AA60" s="102">
        <v>20.41</v>
      </c>
      <c r="AB60" s="102">
        <v>15.95</v>
      </c>
      <c r="AC60" s="102">
        <v>25.47</v>
      </c>
      <c r="AD60" s="102">
        <v>8.5299999999999994</v>
      </c>
      <c r="AE60" s="102">
        <v>4.33</v>
      </c>
      <c r="AF60" s="102">
        <v>14.75</v>
      </c>
      <c r="AG60" s="102">
        <v>18.600000000000001</v>
      </c>
      <c r="AH60" s="102">
        <v>12.3</v>
      </c>
      <c r="AI60" s="102">
        <v>26.41</v>
      </c>
      <c r="AJ60" s="102">
        <v>8.5299999999999994</v>
      </c>
      <c r="AK60" s="102">
        <v>4.33</v>
      </c>
      <c r="AL60" s="102">
        <v>14.75</v>
      </c>
    </row>
    <row r="61" spans="1:38" x14ac:dyDescent="0.25">
      <c r="A61" t="s">
        <v>75</v>
      </c>
      <c r="B61" t="s">
        <v>30</v>
      </c>
      <c r="C61" s="102">
        <v>30.48</v>
      </c>
      <c r="D61" s="102">
        <v>27.32</v>
      </c>
      <c r="E61" s="102">
        <v>33.79</v>
      </c>
      <c r="F61" s="102">
        <v>15.86</v>
      </c>
      <c r="G61" s="102">
        <v>13.41</v>
      </c>
      <c r="H61" s="102">
        <v>18.57</v>
      </c>
      <c r="I61" s="102">
        <v>78.930000000000007</v>
      </c>
      <c r="J61" s="102">
        <v>75.959999999999994</v>
      </c>
      <c r="K61" s="102">
        <v>81.7</v>
      </c>
    </row>
    <row r="62" spans="1:38" x14ac:dyDescent="0.25">
      <c r="A62" t="s">
        <v>58</v>
      </c>
      <c r="B62" t="s">
        <v>31</v>
      </c>
      <c r="C62" s="102">
        <v>20.62</v>
      </c>
      <c r="D62" s="102">
        <v>17.82</v>
      </c>
      <c r="E62" s="102">
        <v>23.65</v>
      </c>
      <c r="F62" s="102">
        <v>27.5</v>
      </c>
      <c r="G62" s="102">
        <v>24.37</v>
      </c>
      <c r="H62" s="102">
        <v>30.8</v>
      </c>
      <c r="I62" s="102">
        <v>46.04</v>
      </c>
      <c r="J62" s="102">
        <v>42.48</v>
      </c>
      <c r="K62" s="102">
        <v>49.64</v>
      </c>
      <c r="L62" s="102">
        <v>22.2</v>
      </c>
      <c r="M62" s="102">
        <v>18.350000000000001</v>
      </c>
      <c r="N62" s="102">
        <v>26.44</v>
      </c>
      <c r="O62" s="102">
        <v>30.84</v>
      </c>
      <c r="P62" s="102">
        <v>26.49</v>
      </c>
      <c r="Q62" s="102">
        <v>35.450000000000003</v>
      </c>
      <c r="R62" s="102">
        <v>62.62</v>
      </c>
      <c r="S62" s="102">
        <v>57.84</v>
      </c>
      <c r="T62" s="102">
        <v>67.22</v>
      </c>
      <c r="U62" s="102">
        <v>26.11</v>
      </c>
      <c r="V62" s="102">
        <v>19.440000000000001</v>
      </c>
      <c r="W62" s="102">
        <v>33.72</v>
      </c>
      <c r="X62" s="102">
        <v>38.85</v>
      </c>
      <c r="Y62" s="102">
        <v>31.19</v>
      </c>
      <c r="Z62" s="102">
        <v>46.95</v>
      </c>
      <c r="AA62" s="102">
        <v>41.4</v>
      </c>
      <c r="AB62" s="102">
        <v>33.61</v>
      </c>
      <c r="AC62" s="102">
        <v>49.53</v>
      </c>
      <c r="AD62" s="102">
        <v>12.37</v>
      </c>
      <c r="AE62" s="102">
        <v>8</v>
      </c>
      <c r="AF62" s="102">
        <v>17.97</v>
      </c>
      <c r="AG62" s="102">
        <v>10.220000000000001</v>
      </c>
      <c r="AH62" s="102">
        <v>6.26</v>
      </c>
      <c r="AI62" s="102">
        <v>15.49</v>
      </c>
      <c r="AJ62" s="102">
        <v>11.83</v>
      </c>
      <c r="AK62" s="102">
        <v>7.56</v>
      </c>
      <c r="AL62" s="102">
        <v>17.36</v>
      </c>
    </row>
    <row r="63" spans="1:38" x14ac:dyDescent="0.25">
      <c r="A63" t="s">
        <v>59</v>
      </c>
      <c r="B63" t="s">
        <v>31</v>
      </c>
      <c r="C63" s="102">
        <v>43.51</v>
      </c>
      <c r="D63" s="102">
        <v>39.47</v>
      </c>
      <c r="E63" s="102">
        <v>47.61</v>
      </c>
      <c r="F63" s="102">
        <v>38.28</v>
      </c>
      <c r="G63" s="102">
        <v>34.35</v>
      </c>
      <c r="H63" s="102">
        <v>42.33</v>
      </c>
      <c r="I63" s="102">
        <v>50.59</v>
      </c>
      <c r="J63" s="102">
        <v>46.49</v>
      </c>
      <c r="K63" s="102">
        <v>54.69</v>
      </c>
    </row>
    <row r="64" spans="1:38" x14ac:dyDescent="0.25">
      <c r="A64" t="s">
        <v>60</v>
      </c>
      <c r="B64" t="s">
        <v>31</v>
      </c>
      <c r="C64" s="102">
        <v>58.08</v>
      </c>
      <c r="D64" s="102">
        <v>56.73</v>
      </c>
      <c r="E64" s="102">
        <v>59.43</v>
      </c>
      <c r="F64" s="102">
        <v>34.44</v>
      </c>
      <c r="G64" s="102">
        <v>33.15</v>
      </c>
      <c r="H64" s="102">
        <v>35.75</v>
      </c>
      <c r="I64" s="102">
        <v>75.040000000000006</v>
      </c>
      <c r="J64" s="102">
        <v>73.84</v>
      </c>
      <c r="K64" s="102">
        <v>76.209999999999994</v>
      </c>
      <c r="L64" s="102">
        <v>63.52</v>
      </c>
      <c r="M64" s="102">
        <v>61.92</v>
      </c>
      <c r="N64" s="102">
        <v>65.099999999999994</v>
      </c>
      <c r="O64" s="102">
        <v>31.46</v>
      </c>
      <c r="P64" s="102">
        <v>29.94</v>
      </c>
      <c r="Q64" s="102">
        <v>33</v>
      </c>
      <c r="R64" s="102">
        <v>86.39</v>
      </c>
      <c r="S64" s="102">
        <v>85.23</v>
      </c>
      <c r="T64" s="102">
        <v>87.5</v>
      </c>
      <c r="U64" s="102">
        <v>61.03</v>
      </c>
      <c r="V64" s="102">
        <v>57.67</v>
      </c>
      <c r="W64" s="102">
        <v>64.31</v>
      </c>
      <c r="X64" s="102">
        <v>58.93</v>
      </c>
      <c r="Y64" s="102">
        <v>55.55</v>
      </c>
      <c r="Z64" s="102">
        <v>62.24</v>
      </c>
      <c r="AA64" s="102">
        <v>60.09</v>
      </c>
      <c r="AB64" s="102">
        <v>56.73</v>
      </c>
      <c r="AC64" s="102">
        <v>63.39</v>
      </c>
      <c r="AD64" s="102">
        <v>29.72</v>
      </c>
      <c r="AE64" s="102">
        <v>26.49</v>
      </c>
      <c r="AF64" s="102">
        <v>33.119999999999997</v>
      </c>
      <c r="AG64" s="102">
        <v>21.8</v>
      </c>
      <c r="AH64" s="102">
        <v>18.899999999999999</v>
      </c>
      <c r="AI64" s="102">
        <v>24.91</v>
      </c>
      <c r="AJ64" s="102">
        <v>37.909999999999997</v>
      </c>
      <c r="AK64" s="102">
        <v>34.44</v>
      </c>
      <c r="AL64" s="102">
        <v>41.48</v>
      </c>
    </row>
    <row r="65" spans="1:38" x14ac:dyDescent="0.25">
      <c r="A65" t="s">
        <v>61</v>
      </c>
      <c r="B65" t="s">
        <v>31</v>
      </c>
      <c r="C65" s="102">
        <v>47.41</v>
      </c>
      <c r="D65" s="102">
        <v>41.32</v>
      </c>
      <c r="E65" s="102">
        <v>53.55</v>
      </c>
      <c r="F65" s="102">
        <v>44.81</v>
      </c>
      <c r="G65" s="102">
        <v>38.78</v>
      </c>
      <c r="H65" s="102">
        <v>50.96</v>
      </c>
      <c r="I65" s="102">
        <v>41.85</v>
      </c>
      <c r="J65" s="102">
        <v>35.9</v>
      </c>
      <c r="K65" s="102">
        <v>47.98</v>
      </c>
    </row>
    <row r="66" spans="1:38" x14ac:dyDescent="0.25">
      <c r="A66" t="s">
        <v>62</v>
      </c>
      <c r="B66" t="s">
        <v>31</v>
      </c>
      <c r="C66" s="102">
        <v>9.4600000000000009</v>
      </c>
      <c r="D66" s="102">
        <v>8.49</v>
      </c>
      <c r="E66" s="102">
        <v>10.5</v>
      </c>
      <c r="F66" s="102">
        <v>33.520000000000003</v>
      </c>
      <c r="G66" s="102">
        <v>31.93</v>
      </c>
      <c r="H66" s="102">
        <v>35.14</v>
      </c>
      <c r="I66" s="102">
        <v>64.650000000000006</v>
      </c>
      <c r="J66" s="102">
        <v>63.01</v>
      </c>
      <c r="K66" s="102">
        <v>66.260000000000005</v>
      </c>
      <c r="L66" s="102">
        <v>5.99</v>
      </c>
      <c r="M66" s="102">
        <v>4.74</v>
      </c>
      <c r="N66" s="102">
        <v>7.45</v>
      </c>
      <c r="O66" s="102">
        <v>15.02</v>
      </c>
      <c r="P66" s="102">
        <v>13.08</v>
      </c>
      <c r="Q66" s="102">
        <v>17.12</v>
      </c>
      <c r="R66" s="102">
        <v>88.82</v>
      </c>
      <c r="S66" s="102">
        <v>86.94</v>
      </c>
      <c r="T66" s="102">
        <v>90.51</v>
      </c>
      <c r="U66" s="102">
        <v>13.79</v>
      </c>
      <c r="V66" s="102">
        <v>12.12</v>
      </c>
      <c r="W66" s="102">
        <v>15.59</v>
      </c>
      <c r="X66" s="102">
        <v>55.46</v>
      </c>
      <c r="Y66" s="102">
        <v>52.97</v>
      </c>
      <c r="Z66" s="102">
        <v>57.94</v>
      </c>
      <c r="AA66" s="102">
        <v>59.59</v>
      </c>
      <c r="AB66" s="102">
        <v>57.12</v>
      </c>
      <c r="AC66" s="102">
        <v>62.03</v>
      </c>
      <c r="AD66" s="102">
        <v>5.03</v>
      </c>
      <c r="AE66" s="102">
        <v>3.37</v>
      </c>
      <c r="AF66" s="102">
        <v>7.18</v>
      </c>
      <c r="AG66" s="102">
        <v>13.11</v>
      </c>
      <c r="AH66" s="102">
        <v>10.42</v>
      </c>
      <c r="AI66" s="102">
        <v>16.190000000000001</v>
      </c>
      <c r="AJ66" s="102">
        <v>24.6</v>
      </c>
      <c r="AK66" s="102">
        <v>21.07</v>
      </c>
      <c r="AL66" s="102">
        <v>28.39</v>
      </c>
    </row>
    <row r="67" spans="1:38" x14ac:dyDescent="0.25">
      <c r="A67" t="s">
        <v>76</v>
      </c>
      <c r="B67" t="s">
        <v>31</v>
      </c>
      <c r="C67" s="102">
        <v>75</v>
      </c>
      <c r="D67" s="102">
        <v>63.74</v>
      </c>
      <c r="E67" s="102">
        <v>84.23</v>
      </c>
      <c r="F67" s="102">
        <v>32.89</v>
      </c>
      <c r="G67" s="102">
        <v>22.54</v>
      </c>
      <c r="H67" s="102">
        <v>44.63</v>
      </c>
      <c r="I67" s="102">
        <v>40.79</v>
      </c>
      <c r="J67" s="102">
        <v>29.65</v>
      </c>
      <c r="K67" s="102">
        <v>52.67</v>
      </c>
    </row>
    <row r="68" spans="1:38" x14ac:dyDescent="0.25">
      <c r="A68" t="s">
        <v>63</v>
      </c>
      <c r="B68" t="s">
        <v>31</v>
      </c>
      <c r="C68" s="102">
        <v>7.23</v>
      </c>
      <c r="D68" s="102">
        <v>5.77</v>
      </c>
      <c r="E68" s="102">
        <v>8.91</v>
      </c>
      <c r="F68" s="102">
        <v>13.19</v>
      </c>
      <c r="G68" s="102">
        <v>11.25</v>
      </c>
      <c r="H68" s="102">
        <v>15.33</v>
      </c>
      <c r="I68" s="102">
        <v>61.34</v>
      </c>
      <c r="J68" s="102">
        <v>58.4</v>
      </c>
      <c r="K68" s="102">
        <v>64.22</v>
      </c>
    </row>
    <row r="69" spans="1:38" x14ac:dyDescent="0.25">
      <c r="A69" t="s">
        <v>64</v>
      </c>
      <c r="B69" t="s">
        <v>31</v>
      </c>
      <c r="C69" s="102">
        <v>62.61</v>
      </c>
      <c r="D69" s="102">
        <v>56.12</v>
      </c>
      <c r="E69" s="102">
        <v>68.77</v>
      </c>
      <c r="F69" s="102">
        <v>21.01</v>
      </c>
      <c r="G69" s="102">
        <v>16.010000000000002</v>
      </c>
      <c r="H69" s="102">
        <v>26.74</v>
      </c>
      <c r="I69" s="102">
        <v>53.78</v>
      </c>
      <c r="J69" s="102">
        <v>47.22</v>
      </c>
      <c r="K69" s="102">
        <v>60.24</v>
      </c>
    </row>
    <row r="70" spans="1:38" x14ac:dyDescent="0.25">
      <c r="A70" t="s">
        <v>65</v>
      </c>
      <c r="B70" t="s">
        <v>31</v>
      </c>
      <c r="C70" s="102">
        <v>4.6399999999999997</v>
      </c>
      <c r="D70" s="102">
        <v>3.13</v>
      </c>
      <c r="E70" s="102">
        <v>6.6</v>
      </c>
      <c r="F70" s="102">
        <v>28.32</v>
      </c>
      <c r="G70" s="102">
        <v>24.82</v>
      </c>
      <c r="H70" s="102">
        <v>32.03</v>
      </c>
      <c r="I70" s="102">
        <v>22.08</v>
      </c>
      <c r="J70" s="102">
        <v>18.89</v>
      </c>
      <c r="K70" s="102">
        <v>25.54</v>
      </c>
    </row>
    <row r="71" spans="1:38" x14ac:dyDescent="0.25">
      <c r="A71" t="s">
        <v>57</v>
      </c>
      <c r="B71" t="s">
        <v>31</v>
      </c>
      <c r="C71" s="102">
        <v>27.5</v>
      </c>
      <c r="D71" s="102">
        <v>26.04</v>
      </c>
      <c r="E71" s="102">
        <v>29</v>
      </c>
      <c r="F71" s="102">
        <v>26.07</v>
      </c>
      <c r="G71" s="102">
        <v>24.64</v>
      </c>
      <c r="H71" s="102">
        <v>27.55</v>
      </c>
      <c r="I71" s="102">
        <v>18.59</v>
      </c>
      <c r="J71" s="102">
        <v>17.32</v>
      </c>
      <c r="K71" s="102">
        <v>19.899999999999999</v>
      </c>
      <c r="L71" s="102">
        <v>16.82</v>
      </c>
      <c r="M71" s="102">
        <v>14.24</v>
      </c>
      <c r="N71" s="102">
        <v>19.66</v>
      </c>
      <c r="O71" s="102">
        <v>11.73</v>
      </c>
      <c r="P71" s="102">
        <v>9.5399999999999991</v>
      </c>
      <c r="Q71" s="102">
        <v>14.23</v>
      </c>
      <c r="R71" s="102">
        <v>59.19</v>
      </c>
      <c r="S71" s="102">
        <v>55.62</v>
      </c>
      <c r="T71" s="102">
        <v>62.69</v>
      </c>
      <c r="U71" s="102">
        <v>36.74</v>
      </c>
      <c r="V71" s="102">
        <v>34.69</v>
      </c>
      <c r="W71" s="102">
        <v>38.83</v>
      </c>
      <c r="X71" s="102">
        <v>36.409999999999997</v>
      </c>
      <c r="Y71" s="102">
        <v>34.369999999999997</v>
      </c>
      <c r="Z71" s="102">
        <v>38.5</v>
      </c>
      <c r="AA71" s="102">
        <v>5.16</v>
      </c>
      <c r="AB71" s="102">
        <v>4.26</v>
      </c>
      <c r="AC71" s="102">
        <v>6.19</v>
      </c>
      <c r="AD71" s="102">
        <v>10.31</v>
      </c>
      <c r="AE71" s="102">
        <v>8.11</v>
      </c>
      <c r="AF71" s="102">
        <v>12.87</v>
      </c>
      <c r="AG71" s="102">
        <v>9.57</v>
      </c>
      <c r="AH71" s="102">
        <v>7.45</v>
      </c>
      <c r="AI71" s="102">
        <v>12.05</v>
      </c>
      <c r="AJ71" s="102">
        <v>14.8</v>
      </c>
      <c r="AK71" s="102">
        <v>12.19</v>
      </c>
      <c r="AL71" s="102">
        <v>17.72</v>
      </c>
    </row>
    <row r="72" spans="1:38" x14ac:dyDescent="0.25">
      <c r="A72" t="s">
        <v>66</v>
      </c>
      <c r="B72" t="s">
        <v>31</v>
      </c>
      <c r="C72" s="102">
        <v>37.799999999999997</v>
      </c>
      <c r="D72" s="102">
        <v>33.869999999999997</v>
      </c>
      <c r="E72" s="102">
        <v>41.85</v>
      </c>
      <c r="F72" s="102">
        <v>44.41</v>
      </c>
      <c r="G72" s="102">
        <v>40.35</v>
      </c>
      <c r="H72" s="102">
        <v>48.52</v>
      </c>
      <c r="I72" s="102">
        <v>13.22</v>
      </c>
      <c r="J72" s="102">
        <v>10.59</v>
      </c>
      <c r="K72" s="102">
        <v>16.22</v>
      </c>
    </row>
    <row r="73" spans="1:38" x14ac:dyDescent="0.25">
      <c r="A73" t="s">
        <v>67</v>
      </c>
      <c r="B73" t="s">
        <v>31</v>
      </c>
      <c r="C73" s="102">
        <v>42.59</v>
      </c>
      <c r="D73" s="102">
        <v>37.840000000000003</v>
      </c>
      <c r="E73" s="102">
        <v>47.44</v>
      </c>
      <c r="F73" s="102">
        <v>19.29</v>
      </c>
      <c r="G73" s="102">
        <v>15.65</v>
      </c>
      <c r="H73" s="102">
        <v>23.37</v>
      </c>
      <c r="I73" s="102">
        <v>72.239999999999995</v>
      </c>
      <c r="J73" s="102">
        <v>67.709999999999994</v>
      </c>
      <c r="K73" s="102">
        <v>76.44</v>
      </c>
    </row>
    <row r="74" spans="1:38" x14ac:dyDescent="0.25">
      <c r="A74" t="s">
        <v>68</v>
      </c>
      <c r="B74" t="s">
        <v>31</v>
      </c>
      <c r="C74" s="102">
        <v>81.599999999999994</v>
      </c>
      <c r="D74" s="102">
        <v>76.23</v>
      </c>
      <c r="E74" s="102">
        <v>86.2</v>
      </c>
      <c r="F74" s="102">
        <v>53.6</v>
      </c>
      <c r="G74" s="102">
        <v>47.21</v>
      </c>
      <c r="H74" s="102">
        <v>59.91</v>
      </c>
      <c r="I74" s="102">
        <v>28.4</v>
      </c>
      <c r="J74" s="102">
        <v>22.9</v>
      </c>
      <c r="K74" s="102">
        <v>34.42</v>
      </c>
    </row>
    <row r="75" spans="1:38" x14ac:dyDescent="0.25">
      <c r="A75" t="s">
        <v>69</v>
      </c>
      <c r="B75" t="s">
        <v>31</v>
      </c>
      <c r="C75" s="102">
        <v>14.85</v>
      </c>
      <c r="D75" s="102">
        <v>14.07</v>
      </c>
      <c r="E75" s="102">
        <v>15.66</v>
      </c>
      <c r="F75" s="102">
        <v>40.200000000000003</v>
      </c>
      <c r="G75" s="102">
        <v>39.11</v>
      </c>
      <c r="H75" s="102">
        <v>41.3</v>
      </c>
      <c r="L75" s="102">
        <v>14.18</v>
      </c>
      <c r="M75" s="102">
        <v>12.62</v>
      </c>
      <c r="N75" s="102">
        <v>15.85</v>
      </c>
      <c r="O75" s="102">
        <v>29.71</v>
      </c>
      <c r="P75" s="102">
        <v>27.63</v>
      </c>
      <c r="Q75" s="102">
        <v>31.85</v>
      </c>
      <c r="U75" s="102">
        <v>21.01</v>
      </c>
      <c r="V75" s="102">
        <v>19.149999999999999</v>
      </c>
      <c r="W75" s="102">
        <v>22.96</v>
      </c>
      <c r="X75" s="102">
        <v>62.42</v>
      </c>
      <c r="Y75" s="102">
        <v>60.14</v>
      </c>
      <c r="Z75" s="102">
        <v>64.66</v>
      </c>
      <c r="AD75" s="102">
        <v>12.49</v>
      </c>
      <c r="AE75" s="102">
        <v>11.51</v>
      </c>
      <c r="AF75" s="102">
        <v>13.53</v>
      </c>
      <c r="AG75" s="102">
        <v>35.26</v>
      </c>
      <c r="AH75" s="102">
        <v>33.81</v>
      </c>
      <c r="AI75" s="102">
        <v>36.729999999999997</v>
      </c>
    </row>
    <row r="76" spans="1:38" x14ac:dyDescent="0.25">
      <c r="B76" t="s">
        <v>31</v>
      </c>
      <c r="C76" s="102">
        <v>60.69</v>
      </c>
      <c r="D76" s="102">
        <v>52.99</v>
      </c>
      <c r="E76" s="102">
        <v>68.02</v>
      </c>
      <c r="F76" s="102">
        <v>38.15</v>
      </c>
      <c r="G76" s="102">
        <v>30.88</v>
      </c>
      <c r="H76" s="102">
        <v>45.83</v>
      </c>
      <c r="I76" s="102">
        <v>30.64</v>
      </c>
      <c r="J76" s="102">
        <v>23.86</v>
      </c>
      <c r="K76" s="102">
        <v>38.08</v>
      </c>
    </row>
    <row r="77" spans="1:38" x14ac:dyDescent="0.25">
      <c r="A77" t="s">
        <v>71</v>
      </c>
      <c r="B77" t="s">
        <v>31</v>
      </c>
      <c r="C77" s="102">
        <v>0.93</v>
      </c>
      <c r="D77" s="102">
        <v>0.37</v>
      </c>
      <c r="E77" s="102">
        <v>1.9</v>
      </c>
      <c r="F77" s="102">
        <v>51.72</v>
      </c>
      <c r="G77" s="102">
        <v>48.09</v>
      </c>
      <c r="H77" s="102">
        <v>55.34</v>
      </c>
      <c r="I77" s="102">
        <v>69.97</v>
      </c>
      <c r="J77" s="102">
        <v>66.569999999999993</v>
      </c>
      <c r="K77" s="102">
        <v>73.22</v>
      </c>
    </row>
    <row r="78" spans="1:38" x14ac:dyDescent="0.25">
      <c r="A78" t="s">
        <v>72</v>
      </c>
      <c r="B78" t="s">
        <v>31</v>
      </c>
      <c r="C78" s="102">
        <v>6.85</v>
      </c>
      <c r="D78" s="102">
        <v>5.32</v>
      </c>
      <c r="E78" s="102">
        <v>8.67</v>
      </c>
      <c r="F78" s="102">
        <v>29.87</v>
      </c>
      <c r="G78" s="102">
        <v>26.95</v>
      </c>
      <c r="H78" s="102">
        <v>32.92</v>
      </c>
      <c r="I78" s="102">
        <v>11.67</v>
      </c>
      <c r="J78" s="102">
        <v>9.68</v>
      </c>
      <c r="K78" s="102">
        <v>13.9</v>
      </c>
      <c r="L78" s="102">
        <v>16.190000000000001</v>
      </c>
      <c r="M78" s="102">
        <v>9.7200000000000006</v>
      </c>
      <c r="N78" s="102">
        <v>24.65</v>
      </c>
      <c r="O78" s="102">
        <v>50.48</v>
      </c>
      <c r="P78" s="102">
        <v>40.549999999999997</v>
      </c>
      <c r="Q78" s="102">
        <v>60.38</v>
      </c>
      <c r="R78" s="102">
        <v>47.62</v>
      </c>
      <c r="S78" s="102">
        <v>37.78</v>
      </c>
      <c r="T78" s="102">
        <v>57.59</v>
      </c>
      <c r="U78" s="102">
        <v>6.77</v>
      </c>
      <c r="V78" s="102">
        <v>4.84</v>
      </c>
      <c r="W78" s="102">
        <v>9.18</v>
      </c>
      <c r="X78" s="102">
        <v>34.4</v>
      </c>
      <c r="Y78" s="102">
        <v>30.47</v>
      </c>
      <c r="Z78" s="102">
        <v>38.5</v>
      </c>
      <c r="AA78" s="102">
        <v>6.6</v>
      </c>
      <c r="AB78" s="102">
        <v>4.6900000000000004</v>
      </c>
      <c r="AC78" s="102">
        <v>8.98</v>
      </c>
      <c r="AD78" s="102">
        <v>3.36</v>
      </c>
      <c r="AE78" s="102">
        <v>1.55</v>
      </c>
      <c r="AF78" s="102">
        <v>6.28</v>
      </c>
      <c r="AG78" s="102">
        <v>12.31</v>
      </c>
      <c r="AH78" s="102">
        <v>8.6300000000000008</v>
      </c>
      <c r="AI78" s="102">
        <v>16.86</v>
      </c>
      <c r="AJ78" s="102">
        <v>8.2100000000000009</v>
      </c>
      <c r="AK78" s="102">
        <v>5.22</v>
      </c>
      <c r="AL78" s="102">
        <v>12.16</v>
      </c>
    </row>
    <row r="79" spans="1:38" x14ac:dyDescent="0.25">
      <c r="A79" t="s">
        <v>73</v>
      </c>
      <c r="B79" t="s">
        <v>31</v>
      </c>
      <c r="C79" s="102">
        <v>30.8</v>
      </c>
      <c r="D79" s="102">
        <v>29.39</v>
      </c>
      <c r="E79" s="102">
        <v>32.24</v>
      </c>
      <c r="F79" s="102">
        <v>4.41</v>
      </c>
      <c r="G79" s="102">
        <v>3.8</v>
      </c>
      <c r="H79" s="102">
        <v>5.08</v>
      </c>
      <c r="I79" s="102">
        <v>15.61</v>
      </c>
      <c r="J79" s="102">
        <v>14.51</v>
      </c>
      <c r="K79" s="102">
        <v>16.75</v>
      </c>
      <c r="L79" s="102">
        <v>29.94</v>
      </c>
      <c r="M79" s="102">
        <v>27.82</v>
      </c>
      <c r="N79" s="102">
        <v>32.130000000000003</v>
      </c>
      <c r="O79" s="102">
        <v>0.96</v>
      </c>
      <c r="P79" s="102">
        <v>0.56000000000000005</v>
      </c>
      <c r="Q79" s="102">
        <v>1.52</v>
      </c>
      <c r="R79" s="102">
        <v>20.28</v>
      </c>
      <c r="S79" s="102">
        <v>18.440000000000001</v>
      </c>
      <c r="T79" s="102">
        <v>22.23</v>
      </c>
      <c r="U79" s="102">
        <v>40.6</v>
      </c>
      <c r="V79" s="102">
        <v>37.909999999999997</v>
      </c>
      <c r="W79" s="102">
        <v>43.34</v>
      </c>
      <c r="X79" s="102">
        <v>9.1300000000000008</v>
      </c>
      <c r="Y79" s="102">
        <v>7.61</v>
      </c>
      <c r="Z79" s="102">
        <v>10.83</v>
      </c>
      <c r="AA79" s="102">
        <v>14.31</v>
      </c>
      <c r="AB79" s="102">
        <v>12.44</v>
      </c>
      <c r="AC79" s="102">
        <v>16.34</v>
      </c>
      <c r="AD79" s="102">
        <v>20.02</v>
      </c>
      <c r="AE79" s="102">
        <v>17.62</v>
      </c>
      <c r="AF79" s="102">
        <v>22.59</v>
      </c>
      <c r="AG79" s="102">
        <v>4.45</v>
      </c>
      <c r="AH79" s="102">
        <v>3.28</v>
      </c>
      <c r="AI79" s="102">
        <v>5.89</v>
      </c>
      <c r="AJ79" s="102">
        <v>9.19</v>
      </c>
      <c r="AK79" s="102">
        <v>7.5</v>
      </c>
      <c r="AL79" s="102">
        <v>11.11</v>
      </c>
    </row>
    <row r="80" spans="1:38" x14ac:dyDescent="0.25">
      <c r="A80" t="s">
        <v>74</v>
      </c>
      <c r="B80" t="s">
        <v>31</v>
      </c>
      <c r="C80" s="102">
        <v>14.36</v>
      </c>
      <c r="D80" s="102">
        <v>11.66</v>
      </c>
      <c r="E80" s="102">
        <v>17.399999999999999</v>
      </c>
      <c r="F80" s="102">
        <v>41.58</v>
      </c>
      <c r="G80" s="102">
        <v>37.630000000000003</v>
      </c>
      <c r="H80" s="102">
        <v>45.62</v>
      </c>
      <c r="I80" s="102">
        <v>19.97</v>
      </c>
      <c r="J80" s="102">
        <v>16.850000000000001</v>
      </c>
      <c r="K80" s="102">
        <v>23.38</v>
      </c>
      <c r="L80" s="102">
        <v>13.74</v>
      </c>
      <c r="M80" s="102">
        <v>8.35</v>
      </c>
      <c r="N80" s="102">
        <v>20.84</v>
      </c>
      <c r="O80" s="102">
        <v>39.69</v>
      </c>
      <c r="P80" s="102">
        <v>31.26</v>
      </c>
      <c r="Q80" s="102">
        <v>48.61</v>
      </c>
      <c r="R80" s="102">
        <v>48.09</v>
      </c>
      <c r="S80" s="102">
        <v>39.28</v>
      </c>
      <c r="T80" s="102">
        <v>56.99</v>
      </c>
      <c r="U80" s="102">
        <v>17.77</v>
      </c>
      <c r="V80" s="102">
        <v>13.9</v>
      </c>
      <c r="W80" s="102">
        <v>22.19</v>
      </c>
      <c r="X80" s="102">
        <v>51.58</v>
      </c>
      <c r="Y80" s="102">
        <v>46.2</v>
      </c>
      <c r="Z80" s="102">
        <v>56.93</v>
      </c>
      <c r="AA80" s="102">
        <v>14.9</v>
      </c>
      <c r="AB80" s="102">
        <v>11.33</v>
      </c>
      <c r="AC80" s="102">
        <v>19.079999999999998</v>
      </c>
      <c r="AD80" s="102">
        <v>5.56</v>
      </c>
      <c r="AE80" s="102">
        <v>2.2599999999999998</v>
      </c>
      <c r="AF80" s="102">
        <v>11.11</v>
      </c>
      <c r="AG80" s="102">
        <v>15.87</v>
      </c>
      <c r="AH80" s="102">
        <v>9.9700000000000006</v>
      </c>
      <c r="AI80" s="102">
        <v>23.44</v>
      </c>
      <c r="AJ80" s="102">
        <v>4.76</v>
      </c>
      <c r="AK80" s="102">
        <v>1.77</v>
      </c>
      <c r="AL80" s="102">
        <v>10.08</v>
      </c>
    </row>
    <row r="81" spans="1:38" x14ac:dyDescent="0.25">
      <c r="A81" t="s">
        <v>75</v>
      </c>
      <c r="B81" t="s">
        <v>31</v>
      </c>
      <c r="C81" s="102">
        <v>18.36</v>
      </c>
      <c r="D81" s="102">
        <v>15.86</v>
      </c>
      <c r="E81" s="102">
        <v>21.06</v>
      </c>
      <c r="F81" s="102">
        <v>21.62</v>
      </c>
      <c r="G81" s="102">
        <v>18.96</v>
      </c>
      <c r="H81" s="102">
        <v>24.48</v>
      </c>
      <c r="I81" s="102">
        <v>83.33</v>
      </c>
      <c r="J81" s="102">
        <v>80.72</v>
      </c>
      <c r="K81" s="102">
        <v>85.73</v>
      </c>
    </row>
    <row r="82" spans="1:38" x14ac:dyDescent="0.25">
      <c r="A82" t="s">
        <v>58</v>
      </c>
      <c r="B82" t="s">
        <v>32</v>
      </c>
      <c r="C82" s="102">
        <v>12.97</v>
      </c>
      <c r="D82" s="102">
        <v>10.68</v>
      </c>
      <c r="E82" s="102">
        <v>15.55</v>
      </c>
      <c r="F82" s="102">
        <v>19.329999999999998</v>
      </c>
      <c r="G82" s="102">
        <v>16.600000000000001</v>
      </c>
      <c r="H82" s="102">
        <v>22.29</v>
      </c>
      <c r="I82" s="102">
        <v>54.22</v>
      </c>
      <c r="J82" s="102">
        <v>50.62</v>
      </c>
      <c r="K82" s="102">
        <v>57.77</v>
      </c>
      <c r="L82" s="102">
        <v>11.45</v>
      </c>
      <c r="M82" s="102">
        <v>8.69</v>
      </c>
      <c r="N82" s="102">
        <v>14.7</v>
      </c>
      <c r="O82" s="102">
        <v>16.63</v>
      </c>
      <c r="P82" s="102">
        <v>13.35</v>
      </c>
      <c r="Q82" s="102">
        <v>20.34</v>
      </c>
      <c r="R82" s="102">
        <v>70.63</v>
      </c>
      <c r="S82" s="102">
        <v>66.25</v>
      </c>
      <c r="T82" s="102">
        <v>74.739999999999995</v>
      </c>
      <c r="U82" s="102">
        <v>18.18</v>
      </c>
      <c r="V82" s="102">
        <v>12.78</v>
      </c>
      <c r="W82" s="102">
        <v>24.69</v>
      </c>
      <c r="X82" s="102">
        <v>36.36</v>
      </c>
      <c r="Y82" s="102">
        <v>29.26</v>
      </c>
      <c r="Z82" s="102">
        <v>43.94</v>
      </c>
      <c r="AA82" s="102">
        <v>40.340000000000003</v>
      </c>
      <c r="AB82" s="102">
        <v>33.03</v>
      </c>
      <c r="AC82" s="102">
        <v>47.99</v>
      </c>
      <c r="AD82" s="102">
        <v>11.36</v>
      </c>
      <c r="AE82" s="102">
        <v>6.5</v>
      </c>
      <c r="AF82" s="102">
        <v>18.05</v>
      </c>
      <c r="AG82" s="102">
        <v>6.06</v>
      </c>
      <c r="AH82" s="102">
        <v>2.65</v>
      </c>
      <c r="AI82" s="102">
        <v>11.59</v>
      </c>
      <c r="AJ82" s="102">
        <v>15.15</v>
      </c>
      <c r="AK82" s="102">
        <v>9.51</v>
      </c>
      <c r="AL82" s="102">
        <v>22.43</v>
      </c>
    </row>
    <row r="83" spans="1:38" x14ac:dyDescent="0.25">
      <c r="A83" t="s">
        <v>59</v>
      </c>
      <c r="B83" t="s">
        <v>32</v>
      </c>
      <c r="C83" s="102">
        <v>43.69</v>
      </c>
      <c r="D83" s="102">
        <v>38.840000000000003</v>
      </c>
      <c r="E83" s="102">
        <v>48.63</v>
      </c>
      <c r="F83" s="102">
        <v>36.65</v>
      </c>
      <c r="G83" s="102">
        <v>31.99</v>
      </c>
      <c r="H83" s="102">
        <v>41.51</v>
      </c>
      <c r="I83" s="102">
        <v>37.86</v>
      </c>
      <c r="J83" s="102">
        <v>33.159999999999997</v>
      </c>
      <c r="K83" s="102">
        <v>42.74</v>
      </c>
    </row>
    <row r="84" spans="1:38" x14ac:dyDescent="0.25">
      <c r="A84" t="s">
        <v>60</v>
      </c>
      <c r="B84" t="s">
        <v>32</v>
      </c>
      <c r="C84" s="102">
        <v>59.48</v>
      </c>
      <c r="D84" s="102">
        <v>58.04</v>
      </c>
      <c r="E84" s="102">
        <v>60.91</v>
      </c>
      <c r="F84" s="102">
        <v>39.380000000000003</v>
      </c>
      <c r="G84" s="102">
        <v>37.96</v>
      </c>
      <c r="H84" s="102">
        <v>40.82</v>
      </c>
      <c r="I84" s="102">
        <v>76.94</v>
      </c>
      <c r="J84" s="102">
        <v>75.69</v>
      </c>
      <c r="K84" s="102">
        <v>78.16</v>
      </c>
      <c r="L84" s="102">
        <v>63.81</v>
      </c>
      <c r="M84" s="102">
        <v>62.14</v>
      </c>
      <c r="N84" s="102">
        <v>65.45</v>
      </c>
      <c r="O84" s="102">
        <v>35.47</v>
      </c>
      <c r="P84" s="102">
        <v>33.840000000000003</v>
      </c>
      <c r="Q84" s="102">
        <v>37.130000000000003</v>
      </c>
      <c r="R84" s="102">
        <v>86.31</v>
      </c>
      <c r="S84" s="102">
        <v>85.1</v>
      </c>
      <c r="T84" s="102">
        <v>87.47</v>
      </c>
      <c r="U84" s="102">
        <v>58.31</v>
      </c>
      <c r="V84" s="102">
        <v>54.68</v>
      </c>
      <c r="W84" s="102">
        <v>61.88</v>
      </c>
      <c r="X84" s="102">
        <v>64.61</v>
      </c>
      <c r="Y84" s="102">
        <v>61.06</v>
      </c>
      <c r="Z84" s="102">
        <v>68.05</v>
      </c>
      <c r="AA84" s="102">
        <v>59.12</v>
      </c>
      <c r="AB84" s="102">
        <v>55.49</v>
      </c>
      <c r="AC84" s="102">
        <v>62.67</v>
      </c>
      <c r="AD84" s="102">
        <v>32.33</v>
      </c>
      <c r="AE84" s="102">
        <v>28.24</v>
      </c>
      <c r="AF84" s="102">
        <v>36.630000000000003</v>
      </c>
      <c r="AG84" s="102">
        <v>28.31</v>
      </c>
      <c r="AH84" s="102">
        <v>24.39</v>
      </c>
      <c r="AI84" s="102">
        <v>32.49</v>
      </c>
      <c r="AJ84" s="102">
        <v>40.96</v>
      </c>
      <c r="AK84" s="102">
        <v>36.61</v>
      </c>
      <c r="AL84" s="102">
        <v>45.43</v>
      </c>
    </row>
    <row r="85" spans="1:38" x14ac:dyDescent="0.25">
      <c r="A85" t="s">
        <v>61</v>
      </c>
      <c r="B85" t="s">
        <v>32</v>
      </c>
      <c r="C85" s="102">
        <v>38.380000000000003</v>
      </c>
      <c r="D85" s="102">
        <v>32.56</v>
      </c>
      <c r="E85" s="102">
        <v>44.45</v>
      </c>
      <c r="F85" s="102">
        <v>33.58</v>
      </c>
      <c r="G85" s="102">
        <v>27.98</v>
      </c>
      <c r="H85" s="102">
        <v>39.54</v>
      </c>
      <c r="I85" s="102">
        <v>44.28</v>
      </c>
      <c r="J85" s="102">
        <v>38.270000000000003</v>
      </c>
      <c r="K85" s="102">
        <v>50.41</v>
      </c>
    </row>
    <row r="86" spans="1:38" x14ac:dyDescent="0.25">
      <c r="A86" t="s">
        <v>62</v>
      </c>
      <c r="B86" t="s">
        <v>32</v>
      </c>
      <c r="C86" s="102">
        <v>15.83</v>
      </c>
      <c r="D86" s="102">
        <v>14.57</v>
      </c>
      <c r="E86" s="102">
        <v>17.16</v>
      </c>
      <c r="F86" s="102">
        <v>39.76</v>
      </c>
      <c r="G86" s="102">
        <v>38.03</v>
      </c>
      <c r="H86" s="102">
        <v>41.5</v>
      </c>
      <c r="I86" s="102">
        <v>62.04</v>
      </c>
      <c r="J86" s="102">
        <v>60.31</v>
      </c>
      <c r="K86" s="102">
        <v>63.75</v>
      </c>
      <c r="L86" s="102">
        <v>12.05</v>
      </c>
      <c r="M86" s="102">
        <v>10.210000000000001</v>
      </c>
      <c r="N86" s="102">
        <v>14.08</v>
      </c>
      <c r="O86" s="102">
        <v>19.7</v>
      </c>
      <c r="P86" s="102">
        <v>17.43</v>
      </c>
      <c r="Q86" s="102">
        <v>22.13</v>
      </c>
      <c r="R86" s="102">
        <v>89.01</v>
      </c>
      <c r="S86" s="102">
        <v>87.04</v>
      </c>
      <c r="T86" s="102">
        <v>90.77</v>
      </c>
      <c r="U86" s="102">
        <v>19.63</v>
      </c>
      <c r="V86" s="102">
        <v>17.66</v>
      </c>
      <c r="W86" s="102">
        <v>21.72</v>
      </c>
      <c r="X86" s="102">
        <v>62.06</v>
      </c>
      <c r="Y86" s="102">
        <v>59.56</v>
      </c>
      <c r="Z86" s="102">
        <v>64.5</v>
      </c>
      <c r="AA86" s="102">
        <v>53.36</v>
      </c>
      <c r="AB86" s="102">
        <v>50.81</v>
      </c>
      <c r="AC86" s="102">
        <v>55.89</v>
      </c>
      <c r="AD86" s="102">
        <v>12.64</v>
      </c>
      <c r="AE86" s="102">
        <v>9.74</v>
      </c>
      <c r="AF86" s="102">
        <v>16.03</v>
      </c>
      <c r="AG86" s="102">
        <v>15.69</v>
      </c>
      <c r="AH86" s="102">
        <v>12.48</v>
      </c>
      <c r="AI86" s="102">
        <v>19.34</v>
      </c>
      <c r="AJ86" s="102">
        <v>23.97</v>
      </c>
      <c r="AK86" s="102">
        <v>20.13</v>
      </c>
      <c r="AL86" s="102">
        <v>28.14</v>
      </c>
    </row>
    <row r="87" spans="1:38" x14ac:dyDescent="0.25">
      <c r="A87" t="s">
        <v>76</v>
      </c>
      <c r="B87" t="s">
        <v>32</v>
      </c>
      <c r="C87" s="102">
        <v>90</v>
      </c>
      <c r="D87" s="102">
        <v>78.19</v>
      </c>
      <c r="E87" s="102">
        <v>96.67</v>
      </c>
      <c r="F87" s="102">
        <v>54</v>
      </c>
      <c r="G87" s="102">
        <v>39.32</v>
      </c>
      <c r="H87" s="102">
        <v>68.19</v>
      </c>
      <c r="I87" s="102">
        <v>28</v>
      </c>
      <c r="J87" s="102">
        <v>16.23</v>
      </c>
      <c r="K87" s="102">
        <v>42.49</v>
      </c>
    </row>
    <row r="88" spans="1:38" x14ac:dyDescent="0.25">
      <c r="A88" t="s">
        <v>63</v>
      </c>
      <c r="B88" t="s">
        <v>32</v>
      </c>
      <c r="C88" s="102">
        <v>6.97</v>
      </c>
      <c r="D88" s="102">
        <v>5.43</v>
      </c>
      <c r="E88" s="102">
        <v>8.7799999999999994</v>
      </c>
      <c r="F88" s="102">
        <v>17.53</v>
      </c>
      <c r="G88" s="102">
        <v>15.16</v>
      </c>
      <c r="H88" s="102">
        <v>20.100000000000001</v>
      </c>
      <c r="I88" s="102">
        <v>59.03</v>
      </c>
      <c r="J88" s="102">
        <v>55.82</v>
      </c>
      <c r="K88" s="102">
        <v>62.18</v>
      </c>
    </row>
    <row r="89" spans="1:38" x14ac:dyDescent="0.25">
      <c r="A89" t="s">
        <v>64</v>
      </c>
      <c r="B89" t="s">
        <v>32</v>
      </c>
      <c r="C89" s="102">
        <v>75.69</v>
      </c>
      <c r="D89" s="102">
        <v>68.77</v>
      </c>
      <c r="E89" s="102">
        <v>81.75</v>
      </c>
      <c r="F89" s="102">
        <v>37.020000000000003</v>
      </c>
      <c r="G89" s="102">
        <v>29.97</v>
      </c>
      <c r="H89" s="102">
        <v>44.49</v>
      </c>
      <c r="I89" s="102">
        <v>35.36</v>
      </c>
      <c r="J89" s="102">
        <v>28.41</v>
      </c>
      <c r="K89" s="102">
        <v>42.8</v>
      </c>
    </row>
    <row r="90" spans="1:38" x14ac:dyDescent="0.25">
      <c r="A90" t="s">
        <v>65</v>
      </c>
      <c r="B90" t="s">
        <v>32</v>
      </c>
      <c r="C90" s="102">
        <v>6.03</v>
      </c>
      <c r="D90" s="102">
        <v>4.05</v>
      </c>
      <c r="E90" s="102">
        <v>8.6</v>
      </c>
      <c r="F90" s="102">
        <v>31.68</v>
      </c>
      <c r="G90" s="102">
        <v>27.47</v>
      </c>
      <c r="H90" s="102">
        <v>36.130000000000003</v>
      </c>
      <c r="I90" s="102">
        <v>29.96</v>
      </c>
      <c r="J90" s="102">
        <v>25.82</v>
      </c>
      <c r="K90" s="102">
        <v>34.35</v>
      </c>
    </row>
    <row r="91" spans="1:38" x14ac:dyDescent="0.25">
      <c r="A91" t="s">
        <v>57</v>
      </c>
      <c r="B91" t="s">
        <v>32</v>
      </c>
      <c r="C91" s="102">
        <v>29.95</v>
      </c>
      <c r="D91" s="102">
        <v>28.37</v>
      </c>
      <c r="E91" s="102">
        <v>31.56</v>
      </c>
      <c r="F91" s="102">
        <v>33.14</v>
      </c>
      <c r="G91" s="102">
        <v>31.51</v>
      </c>
      <c r="H91" s="102">
        <v>34.79</v>
      </c>
      <c r="I91" s="102">
        <v>14.74</v>
      </c>
      <c r="J91" s="102">
        <v>13.54</v>
      </c>
      <c r="K91" s="102">
        <v>16.010000000000002</v>
      </c>
      <c r="L91" s="102">
        <v>26.98</v>
      </c>
      <c r="M91" s="102">
        <v>23.71</v>
      </c>
      <c r="N91" s="102">
        <v>30.45</v>
      </c>
      <c r="O91" s="102">
        <v>18.04</v>
      </c>
      <c r="P91" s="102">
        <v>15.24</v>
      </c>
      <c r="Q91" s="102">
        <v>21.11</v>
      </c>
      <c r="R91" s="102">
        <v>51.8</v>
      </c>
      <c r="S91" s="102">
        <v>48.01</v>
      </c>
      <c r="T91" s="102">
        <v>55.58</v>
      </c>
      <c r="U91" s="102">
        <v>35.07</v>
      </c>
      <c r="V91" s="102">
        <v>33.020000000000003</v>
      </c>
      <c r="W91" s="102">
        <v>37.15</v>
      </c>
      <c r="X91" s="102">
        <v>43.61</v>
      </c>
      <c r="Y91" s="102">
        <v>41.47</v>
      </c>
      <c r="Z91" s="102">
        <v>45.76</v>
      </c>
      <c r="AA91" s="102">
        <v>4.25</v>
      </c>
      <c r="AB91" s="102">
        <v>3.42</v>
      </c>
      <c r="AC91" s="102">
        <v>5.2</v>
      </c>
      <c r="AD91" s="102">
        <v>10.23</v>
      </c>
      <c r="AE91" s="102">
        <v>7.56</v>
      </c>
      <c r="AF91" s="102">
        <v>13.45</v>
      </c>
      <c r="AG91" s="102">
        <v>7.05</v>
      </c>
      <c r="AH91" s="102">
        <v>4.84</v>
      </c>
      <c r="AI91" s="102">
        <v>9.85</v>
      </c>
      <c r="AJ91" s="102">
        <v>6.36</v>
      </c>
      <c r="AK91" s="102">
        <v>4.2699999999999996</v>
      </c>
      <c r="AL91" s="102">
        <v>9.07</v>
      </c>
    </row>
    <row r="92" spans="1:38" x14ac:dyDescent="0.25">
      <c r="A92" t="s">
        <v>66</v>
      </c>
      <c r="B92" t="s">
        <v>32</v>
      </c>
      <c r="C92" s="102">
        <v>35.200000000000003</v>
      </c>
      <c r="D92" s="102">
        <v>31.45</v>
      </c>
      <c r="E92" s="102">
        <v>39.090000000000003</v>
      </c>
      <c r="F92" s="102">
        <v>51.2</v>
      </c>
      <c r="G92" s="102">
        <v>47.2</v>
      </c>
      <c r="H92" s="102">
        <v>55.19</v>
      </c>
      <c r="I92" s="102">
        <v>14.4</v>
      </c>
      <c r="J92" s="102">
        <v>11.74</v>
      </c>
      <c r="K92" s="102">
        <v>17.399999999999999</v>
      </c>
    </row>
    <row r="93" spans="1:38" x14ac:dyDescent="0.25">
      <c r="A93" t="s">
        <v>67</v>
      </c>
      <c r="B93" t="s">
        <v>32</v>
      </c>
      <c r="C93" s="102">
        <v>44.44</v>
      </c>
      <c r="D93" s="102">
        <v>38.090000000000003</v>
      </c>
      <c r="E93" s="102">
        <v>50.93</v>
      </c>
      <c r="F93" s="102">
        <v>20.16</v>
      </c>
      <c r="G93" s="102">
        <v>15.31</v>
      </c>
      <c r="H93" s="102">
        <v>25.77</v>
      </c>
      <c r="I93" s="102">
        <v>71.599999999999994</v>
      </c>
      <c r="J93" s="102">
        <v>65.489999999999995</v>
      </c>
      <c r="K93" s="102">
        <v>77.19</v>
      </c>
    </row>
    <row r="94" spans="1:38" x14ac:dyDescent="0.25">
      <c r="A94" t="s">
        <v>68</v>
      </c>
      <c r="B94" t="s">
        <v>32</v>
      </c>
      <c r="C94" s="102">
        <v>84.87</v>
      </c>
      <c r="D94" s="102">
        <v>79.680000000000007</v>
      </c>
      <c r="E94" s="102">
        <v>89.18</v>
      </c>
      <c r="F94" s="102">
        <v>70.17</v>
      </c>
      <c r="G94" s="102">
        <v>63.92</v>
      </c>
      <c r="H94" s="102">
        <v>75.91</v>
      </c>
      <c r="I94" s="102">
        <v>27.73</v>
      </c>
      <c r="J94" s="102">
        <v>22.14</v>
      </c>
      <c r="K94" s="102">
        <v>33.880000000000003</v>
      </c>
    </row>
    <row r="95" spans="1:38" x14ac:dyDescent="0.25">
      <c r="A95" t="s">
        <v>69</v>
      </c>
      <c r="B95" t="s">
        <v>32</v>
      </c>
      <c r="C95" s="102">
        <v>18.22</v>
      </c>
      <c r="D95" s="102">
        <v>17.29</v>
      </c>
      <c r="E95" s="102">
        <v>19.190000000000001</v>
      </c>
      <c r="F95" s="102">
        <v>41.15</v>
      </c>
      <c r="G95" s="102">
        <v>39.94</v>
      </c>
      <c r="H95" s="102">
        <v>42.36</v>
      </c>
      <c r="L95" s="102">
        <v>18.03</v>
      </c>
      <c r="M95" s="102">
        <v>16.309999999999999</v>
      </c>
      <c r="N95" s="102">
        <v>19.86</v>
      </c>
      <c r="O95" s="102">
        <v>29.27</v>
      </c>
      <c r="P95" s="102">
        <v>27.2</v>
      </c>
      <c r="Q95" s="102">
        <v>31.4</v>
      </c>
      <c r="U95" s="102">
        <v>26.04</v>
      </c>
      <c r="V95" s="102">
        <v>23.89</v>
      </c>
      <c r="W95" s="102">
        <v>28.27</v>
      </c>
      <c r="X95" s="102">
        <v>63.49</v>
      </c>
      <c r="Y95" s="102">
        <v>61.07</v>
      </c>
      <c r="Z95" s="102">
        <v>65.87</v>
      </c>
      <c r="AD95" s="102">
        <v>14.21</v>
      </c>
      <c r="AE95" s="102">
        <v>12.98</v>
      </c>
      <c r="AF95" s="102">
        <v>15.51</v>
      </c>
      <c r="AG95" s="102">
        <v>36.67</v>
      </c>
      <c r="AH95" s="102">
        <v>34.950000000000003</v>
      </c>
      <c r="AI95" s="102">
        <v>38.42</v>
      </c>
    </row>
    <row r="96" spans="1:38" x14ac:dyDescent="0.25">
      <c r="B96" t="s">
        <v>32</v>
      </c>
      <c r="C96" s="102">
        <v>65.569999999999993</v>
      </c>
      <c r="D96" s="102">
        <v>56.43</v>
      </c>
      <c r="E96" s="102">
        <v>73.94</v>
      </c>
      <c r="F96" s="102">
        <v>40.98</v>
      </c>
      <c r="G96" s="102">
        <v>32.17</v>
      </c>
      <c r="H96" s="102">
        <v>50.25</v>
      </c>
      <c r="I96" s="102">
        <v>34.43</v>
      </c>
      <c r="J96" s="102">
        <v>26.06</v>
      </c>
      <c r="K96" s="102">
        <v>43.57</v>
      </c>
    </row>
    <row r="97" spans="1:38" x14ac:dyDescent="0.25">
      <c r="A97" t="s">
        <v>71</v>
      </c>
      <c r="B97" t="s">
        <v>32</v>
      </c>
      <c r="C97" s="102">
        <v>1.54</v>
      </c>
      <c r="D97" s="102">
        <v>0.7</v>
      </c>
      <c r="E97" s="102">
        <v>2.9</v>
      </c>
      <c r="F97" s="102">
        <v>49.83</v>
      </c>
      <c r="G97" s="102">
        <v>45.71</v>
      </c>
      <c r="H97" s="102">
        <v>53.96</v>
      </c>
      <c r="I97" s="102">
        <v>70.48</v>
      </c>
      <c r="J97" s="102">
        <v>66.599999999999994</v>
      </c>
      <c r="K97" s="102">
        <v>74.150000000000006</v>
      </c>
    </row>
    <row r="98" spans="1:38" x14ac:dyDescent="0.25">
      <c r="A98" t="s">
        <v>72</v>
      </c>
      <c r="B98" t="s">
        <v>32</v>
      </c>
      <c r="C98" s="102">
        <v>5.24</v>
      </c>
      <c r="D98" s="102">
        <v>3.82</v>
      </c>
      <c r="E98" s="102">
        <v>6.99</v>
      </c>
      <c r="F98" s="102">
        <v>28.5</v>
      </c>
      <c r="G98" s="102">
        <v>25.43</v>
      </c>
      <c r="H98" s="102">
        <v>31.72</v>
      </c>
      <c r="I98" s="102">
        <v>11.57</v>
      </c>
      <c r="J98" s="102">
        <v>9.4600000000000009</v>
      </c>
      <c r="K98" s="102">
        <v>13.96</v>
      </c>
      <c r="L98" s="102">
        <v>6.67</v>
      </c>
      <c r="M98" s="102">
        <v>3.09</v>
      </c>
      <c r="N98" s="102">
        <v>12.28</v>
      </c>
      <c r="O98" s="102">
        <v>45.19</v>
      </c>
      <c r="P98" s="102">
        <v>36.61</v>
      </c>
      <c r="Q98" s="102">
        <v>53.98</v>
      </c>
      <c r="R98" s="102">
        <v>56.3</v>
      </c>
      <c r="S98" s="102">
        <v>47.5</v>
      </c>
      <c r="T98" s="102">
        <v>64.81</v>
      </c>
      <c r="U98" s="102">
        <v>5.83</v>
      </c>
      <c r="V98" s="102">
        <v>3.88</v>
      </c>
      <c r="W98" s="102">
        <v>8.3699999999999992</v>
      </c>
      <c r="X98" s="102">
        <v>31.32</v>
      </c>
      <c r="Y98" s="102">
        <v>27.12</v>
      </c>
      <c r="Z98" s="102">
        <v>35.76</v>
      </c>
      <c r="AA98" s="102">
        <v>2.16</v>
      </c>
      <c r="AB98" s="102">
        <v>1.04</v>
      </c>
      <c r="AC98" s="102">
        <v>3.94</v>
      </c>
      <c r="AD98" s="102">
        <v>3.14</v>
      </c>
      <c r="AE98" s="102">
        <v>1.27</v>
      </c>
      <c r="AF98" s="102">
        <v>6.36</v>
      </c>
      <c r="AG98" s="102">
        <v>12.56</v>
      </c>
      <c r="AH98" s="102">
        <v>8.51</v>
      </c>
      <c r="AI98" s="102">
        <v>17.63</v>
      </c>
      <c r="AJ98" s="102">
        <v>4.04</v>
      </c>
      <c r="AK98" s="102">
        <v>1.86</v>
      </c>
      <c r="AL98" s="102">
        <v>7.52</v>
      </c>
    </row>
    <row r="99" spans="1:38" x14ac:dyDescent="0.25">
      <c r="A99" t="s">
        <v>73</v>
      </c>
      <c r="B99" t="s">
        <v>32</v>
      </c>
      <c r="C99" s="102">
        <v>23.33</v>
      </c>
      <c r="D99" s="102">
        <v>22.1</v>
      </c>
      <c r="E99" s="102">
        <v>24.61</v>
      </c>
      <c r="F99" s="102">
        <v>4.57</v>
      </c>
      <c r="G99" s="102">
        <v>3.98</v>
      </c>
      <c r="H99" s="102">
        <v>5.23</v>
      </c>
      <c r="I99" s="102">
        <v>18.399999999999999</v>
      </c>
      <c r="J99" s="102">
        <v>17.27</v>
      </c>
      <c r="K99" s="102">
        <v>19.57</v>
      </c>
      <c r="L99" s="102">
        <v>18.71</v>
      </c>
      <c r="M99" s="102">
        <v>17.11</v>
      </c>
      <c r="N99" s="102">
        <v>20.38</v>
      </c>
      <c r="O99" s="102">
        <v>0.89</v>
      </c>
      <c r="P99" s="102">
        <v>0.54</v>
      </c>
      <c r="Q99" s="102">
        <v>1.37</v>
      </c>
      <c r="R99" s="102">
        <v>22.98</v>
      </c>
      <c r="S99" s="102">
        <v>21.26</v>
      </c>
      <c r="T99" s="102">
        <v>24.78</v>
      </c>
      <c r="U99" s="102">
        <v>36.94</v>
      </c>
      <c r="V99" s="102">
        <v>34.42</v>
      </c>
      <c r="W99" s="102">
        <v>39.520000000000003</v>
      </c>
      <c r="X99" s="102">
        <v>12.38</v>
      </c>
      <c r="Y99" s="102">
        <v>10.71</v>
      </c>
      <c r="Z99" s="102">
        <v>14.22</v>
      </c>
      <c r="AA99" s="102">
        <v>17.13</v>
      </c>
      <c r="AB99" s="102">
        <v>15.2</v>
      </c>
      <c r="AC99" s="102">
        <v>19.190000000000001</v>
      </c>
      <c r="AD99" s="102">
        <v>12.02</v>
      </c>
      <c r="AE99" s="102">
        <v>9.82</v>
      </c>
      <c r="AF99" s="102">
        <v>14.51</v>
      </c>
      <c r="AG99" s="102">
        <v>1.02</v>
      </c>
      <c r="AH99" s="102">
        <v>0.44</v>
      </c>
      <c r="AI99" s="102">
        <v>2.0099999999999998</v>
      </c>
      <c r="AJ99" s="102">
        <v>7.54</v>
      </c>
      <c r="AK99" s="102">
        <v>5.79</v>
      </c>
      <c r="AL99" s="102">
        <v>9.6199999999999992</v>
      </c>
    </row>
    <row r="100" spans="1:38" x14ac:dyDescent="0.25">
      <c r="A100" t="s">
        <v>74</v>
      </c>
      <c r="B100" t="s">
        <v>32</v>
      </c>
      <c r="C100" s="102">
        <v>19.239999999999998</v>
      </c>
      <c r="D100" s="102">
        <v>16.100000000000001</v>
      </c>
      <c r="E100" s="102">
        <v>22.69</v>
      </c>
      <c r="F100" s="102">
        <v>43.67</v>
      </c>
      <c r="G100" s="102">
        <v>39.58</v>
      </c>
      <c r="H100" s="102">
        <v>47.83</v>
      </c>
      <c r="I100" s="102">
        <v>17.329999999999998</v>
      </c>
      <c r="J100" s="102">
        <v>14.33</v>
      </c>
      <c r="K100" s="102">
        <v>20.67</v>
      </c>
      <c r="L100" s="102">
        <v>23.62</v>
      </c>
      <c r="M100" s="102">
        <v>16.54</v>
      </c>
      <c r="N100" s="102">
        <v>31.97</v>
      </c>
      <c r="O100" s="102">
        <v>43.31</v>
      </c>
      <c r="P100" s="102">
        <v>34.549999999999997</v>
      </c>
      <c r="Q100" s="102">
        <v>52.39</v>
      </c>
      <c r="R100" s="102">
        <v>39.369999999999997</v>
      </c>
      <c r="S100" s="102">
        <v>30.82</v>
      </c>
      <c r="T100" s="102">
        <v>48.43</v>
      </c>
      <c r="U100" s="102">
        <v>19.64</v>
      </c>
      <c r="V100" s="102">
        <v>15.5</v>
      </c>
      <c r="W100" s="102">
        <v>24.33</v>
      </c>
      <c r="X100" s="102">
        <v>54.98</v>
      </c>
      <c r="Y100" s="102">
        <v>49.45</v>
      </c>
      <c r="Z100" s="102">
        <v>60.43</v>
      </c>
      <c r="AA100" s="102">
        <v>12.39</v>
      </c>
      <c r="AB100" s="102">
        <v>9.0399999999999991</v>
      </c>
      <c r="AC100" s="102">
        <v>16.43</v>
      </c>
      <c r="AD100" s="102">
        <v>13.45</v>
      </c>
      <c r="AE100" s="102">
        <v>7.88</v>
      </c>
      <c r="AF100" s="102">
        <v>20.91</v>
      </c>
      <c r="AG100" s="102">
        <v>12.61</v>
      </c>
      <c r="AH100" s="102">
        <v>7.23</v>
      </c>
      <c r="AI100" s="102">
        <v>19.940000000000001</v>
      </c>
      <c r="AJ100" s="102">
        <v>7.56</v>
      </c>
      <c r="AK100" s="102">
        <v>3.52</v>
      </c>
      <c r="AL100" s="102">
        <v>13.87</v>
      </c>
    </row>
    <row r="101" spans="1:38" x14ac:dyDescent="0.25">
      <c r="A101" t="s">
        <v>75</v>
      </c>
      <c r="B101" t="s">
        <v>32</v>
      </c>
      <c r="C101" s="102">
        <v>24.94</v>
      </c>
      <c r="D101" s="102">
        <v>21.96</v>
      </c>
      <c r="E101" s="102">
        <v>28.1</v>
      </c>
      <c r="F101" s="102">
        <v>16.5</v>
      </c>
      <c r="G101" s="102">
        <v>13.98</v>
      </c>
      <c r="H101" s="102">
        <v>19.27</v>
      </c>
      <c r="I101" s="102">
        <v>83</v>
      </c>
      <c r="J101" s="102">
        <v>80.2</v>
      </c>
      <c r="K101" s="102">
        <v>85.55</v>
      </c>
    </row>
    <row r="102" spans="1:38" x14ac:dyDescent="0.25">
      <c r="A102" t="s">
        <v>58</v>
      </c>
      <c r="B102" t="s">
        <v>33</v>
      </c>
      <c r="C102" s="102">
        <v>23.1</v>
      </c>
      <c r="D102" s="102">
        <v>19.96</v>
      </c>
      <c r="E102" s="102">
        <v>26.48</v>
      </c>
      <c r="F102" s="102">
        <v>33.53</v>
      </c>
      <c r="G102" s="102">
        <v>29.96</v>
      </c>
      <c r="H102" s="102">
        <v>37.25</v>
      </c>
      <c r="I102" s="102">
        <v>49.63</v>
      </c>
      <c r="J102" s="102">
        <v>45.78</v>
      </c>
      <c r="K102" s="102">
        <v>53.48</v>
      </c>
      <c r="L102" s="102">
        <v>21.74</v>
      </c>
      <c r="M102" s="102">
        <v>17.75</v>
      </c>
      <c r="N102" s="102">
        <v>26.16</v>
      </c>
      <c r="O102" s="102">
        <v>35.81</v>
      </c>
      <c r="P102" s="102">
        <v>31.05</v>
      </c>
      <c r="Q102" s="102">
        <v>40.78</v>
      </c>
      <c r="R102" s="102">
        <v>68.540000000000006</v>
      </c>
      <c r="S102" s="102">
        <v>63.68</v>
      </c>
      <c r="T102" s="102">
        <v>73.12</v>
      </c>
      <c r="U102" s="102">
        <v>34.42</v>
      </c>
      <c r="V102" s="102">
        <v>26.96</v>
      </c>
      <c r="W102" s="102">
        <v>42.49</v>
      </c>
      <c r="X102" s="102">
        <v>40.26</v>
      </c>
      <c r="Y102" s="102">
        <v>32.450000000000003</v>
      </c>
      <c r="Z102" s="102">
        <v>48.46</v>
      </c>
      <c r="AA102" s="102">
        <v>31.82</v>
      </c>
      <c r="AB102" s="102">
        <v>24.55</v>
      </c>
      <c r="AC102" s="102">
        <v>39.799999999999997</v>
      </c>
      <c r="AD102" s="102">
        <v>13.49</v>
      </c>
      <c r="AE102" s="102">
        <v>8.06</v>
      </c>
      <c r="AF102" s="102">
        <v>20.72</v>
      </c>
      <c r="AG102" s="102">
        <v>18.25</v>
      </c>
      <c r="AH102" s="102">
        <v>11.94</v>
      </c>
      <c r="AI102" s="102">
        <v>26.12</v>
      </c>
      <c r="AJ102" s="102">
        <v>12.7</v>
      </c>
      <c r="AK102" s="102">
        <v>7.44</v>
      </c>
      <c r="AL102" s="102">
        <v>19.8</v>
      </c>
    </row>
    <row r="103" spans="1:38" x14ac:dyDescent="0.25">
      <c r="A103" t="s">
        <v>59</v>
      </c>
      <c r="B103" t="s">
        <v>33</v>
      </c>
      <c r="C103" s="102">
        <v>46.52</v>
      </c>
      <c r="D103" s="102">
        <v>41.66</v>
      </c>
      <c r="E103" s="102">
        <v>51.44</v>
      </c>
      <c r="F103" s="102">
        <v>34.049999999999997</v>
      </c>
      <c r="G103" s="102">
        <v>29.51</v>
      </c>
      <c r="H103" s="102">
        <v>38.82</v>
      </c>
      <c r="I103" s="102">
        <v>50.6</v>
      </c>
      <c r="J103" s="102">
        <v>45.69</v>
      </c>
      <c r="K103" s="102">
        <v>55.5</v>
      </c>
    </row>
    <row r="104" spans="1:38" x14ac:dyDescent="0.25">
      <c r="A104" t="s">
        <v>60</v>
      </c>
      <c r="B104" t="s">
        <v>33</v>
      </c>
      <c r="C104" s="102">
        <v>61.56</v>
      </c>
      <c r="D104" s="102">
        <v>60.07</v>
      </c>
      <c r="E104" s="102">
        <v>63.03</v>
      </c>
      <c r="F104" s="102">
        <v>39.01</v>
      </c>
      <c r="G104" s="102">
        <v>37.53</v>
      </c>
      <c r="H104" s="102">
        <v>40.5</v>
      </c>
      <c r="I104" s="102">
        <v>77.38</v>
      </c>
      <c r="J104" s="102">
        <v>76.08</v>
      </c>
      <c r="K104" s="102">
        <v>78.64</v>
      </c>
      <c r="L104" s="102">
        <v>66.63</v>
      </c>
      <c r="M104" s="102">
        <v>64.91</v>
      </c>
      <c r="N104" s="102">
        <v>68.319999999999993</v>
      </c>
      <c r="O104" s="102">
        <v>36.700000000000003</v>
      </c>
      <c r="P104" s="102">
        <v>34.97</v>
      </c>
      <c r="Q104" s="102">
        <v>38.450000000000003</v>
      </c>
      <c r="R104" s="102">
        <v>86.28</v>
      </c>
      <c r="S104" s="102">
        <v>85</v>
      </c>
      <c r="T104" s="102">
        <v>87.49</v>
      </c>
      <c r="U104" s="102">
        <v>62.62</v>
      </c>
      <c r="V104" s="102">
        <v>58.67</v>
      </c>
      <c r="W104" s="102">
        <v>66.45</v>
      </c>
      <c r="X104" s="102">
        <v>66.67</v>
      </c>
      <c r="Y104" s="102">
        <v>62.8</v>
      </c>
      <c r="Z104" s="102">
        <v>70.38</v>
      </c>
      <c r="AA104" s="102">
        <v>62.46</v>
      </c>
      <c r="AB104" s="102">
        <v>58.51</v>
      </c>
      <c r="AC104" s="102">
        <v>66.290000000000006</v>
      </c>
      <c r="AD104" s="102">
        <v>34.81</v>
      </c>
      <c r="AE104" s="102">
        <v>30.88</v>
      </c>
      <c r="AF104" s="102">
        <v>38.89</v>
      </c>
      <c r="AG104" s="102">
        <v>22.26</v>
      </c>
      <c r="AH104" s="102">
        <v>18.899999999999999</v>
      </c>
      <c r="AI104" s="102">
        <v>25.92</v>
      </c>
      <c r="AJ104" s="102">
        <v>46.11</v>
      </c>
      <c r="AK104" s="102">
        <v>41.95</v>
      </c>
      <c r="AL104" s="102">
        <v>50.32</v>
      </c>
    </row>
    <row r="105" spans="1:38" x14ac:dyDescent="0.25">
      <c r="A105" t="s">
        <v>61</v>
      </c>
      <c r="B105" t="s">
        <v>33</v>
      </c>
      <c r="C105" s="102">
        <v>41.64</v>
      </c>
      <c r="D105" s="102">
        <v>35.81</v>
      </c>
      <c r="E105" s="102">
        <v>47.64</v>
      </c>
      <c r="F105" s="102">
        <v>33.81</v>
      </c>
      <c r="G105" s="102">
        <v>28.3</v>
      </c>
      <c r="H105" s="102">
        <v>39.67</v>
      </c>
      <c r="I105" s="102">
        <v>46.26</v>
      </c>
      <c r="J105" s="102">
        <v>40.32</v>
      </c>
      <c r="K105" s="102">
        <v>52.28</v>
      </c>
    </row>
    <row r="106" spans="1:38" x14ac:dyDescent="0.25">
      <c r="A106" t="s">
        <v>62</v>
      </c>
      <c r="B106" t="s">
        <v>33</v>
      </c>
      <c r="C106" s="102">
        <v>14.08</v>
      </c>
      <c r="D106" s="102">
        <v>12.8</v>
      </c>
      <c r="E106" s="102">
        <v>15.44</v>
      </c>
      <c r="F106" s="102">
        <v>37.020000000000003</v>
      </c>
      <c r="G106" s="102">
        <v>35.21</v>
      </c>
      <c r="H106" s="102">
        <v>38.86</v>
      </c>
      <c r="I106" s="102">
        <v>62.4</v>
      </c>
      <c r="J106" s="102">
        <v>60.56</v>
      </c>
      <c r="K106" s="102">
        <v>64.22</v>
      </c>
      <c r="L106" s="102">
        <v>8.1999999999999993</v>
      </c>
      <c r="M106" s="102">
        <v>6.56</v>
      </c>
      <c r="N106" s="102">
        <v>10.09</v>
      </c>
      <c r="O106" s="102">
        <v>15.18</v>
      </c>
      <c r="P106" s="102">
        <v>13</v>
      </c>
      <c r="Q106" s="102">
        <v>17.57</v>
      </c>
      <c r="R106" s="102">
        <v>86.13</v>
      </c>
      <c r="S106" s="102">
        <v>83.82</v>
      </c>
      <c r="T106" s="102">
        <v>88.23</v>
      </c>
      <c r="U106" s="102">
        <v>21.6</v>
      </c>
      <c r="V106" s="102">
        <v>19.41</v>
      </c>
      <c r="W106" s="102">
        <v>23.91</v>
      </c>
      <c r="X106" s="102">
        <v>62.3</v>
      </c>
      <c r="Y106" s="102">
        <v>59.63</v>
      </c>
      <c r="Z106" s="102">
        <v>64.92</v>
      </c>
      <c r="AA106" s="102">
        <v>54.18</v>
      </c>
      <c r="AB106" s="102">
        <v>51.45</v>
      </c>
      <c r="AC106" s="102">
        <v>56.88</v>
      </c>
      <c r="AD106" s="102">
        <v>4.24</v>
      </c>
      <c r="AE106" s="102">
        <v>2.5299999999999998</v>
      </c>
      <c r="AF106" s="102">
        <v>6.61</v>
      </c>
      <c r="AG106" s="102">
        <v>8.7100000000000009</v>
      </c>
      <c r="AH106" s="102">
        <v>6.2</v>
      </c>
      <c r="AI106" s="102">
        <v>11.8</v>
      </c>
      <c r="AJ106" s="102">
        <v>32.94</v>
      </c>
      <c r="AK106" s="102">
        <v>28.49</v>
      </c>
      <c r="AL106" s="102">
        <v>37.630000000000003</v>
      </c>
    </row>
    <row r="107" spans="1:38" x14ac:dyDescent="0.25">
      <c r="A107" t="s">
        <v>76</v>
      </c>
      <c r="B107" t="s">
        <v>33</v>
      </c>
      <c r="C107" s="102">
        <v>80.56</v>
      </c>
      <c r="D107" s="102">
        <v>63.98</v>
      </c>
      <c r="E107" s="102">
        <v>91.81</v>
      </c>
      <c r="F107" s="102">
        <v>52.78</v>
      </c>
      <c r="G107" s="102">
        <v>35.49</v>
      </c>
      <c r="H107" s="102">
        <v>69.59</v>
      </c>
      <c r="I107" s="102">
        <v>36.11</v>
      </c>
      <c r="J107" s="102">
        <v>20.82</v>
      </c>
      <c r="K107" s="102">
        <v>53.78</v>
      </c>
    </row>
    <row r="108" spans="1:38" x14ac:dyDescent="0.25">
      <c r="A108" t="s">
        <v>63</v>
      </c>
      <c r="B108" t="s">
        <v>33</v>
      </c>
      <c r="C108" s="102">
        <v>5.75</v>
      </c>
      <c r="D108" s="102">
        <v>4.32</v>
      </c>
      <c r="E108" s="102">
        <v>7.47</v>
      </c>
      <c r="F108" s="102">
        <v>11.49</v>
      </c>
      <c r="G108" s="102">
        <v>9.49</v>
      </c>
      <c r="H108" s="102">
        <v>13.75</v>
      </c>
      <c r="I108" s="102">
        <v>52.71</v>
      </c>
      <c r="J108" s="102">
        <v>49.39</v>
      </c>
      <c r="K108" s="102">
        <v>56</v>
      </c>
    </row>
    <row r="109" spans="1:38" x14ac:dyDescent="0.25">
      <c r="A109" t="s">
        <v>64</v>
      </c>
      <c r="B109" t="s">
        <v>33</v>
      </c>
      <c r="C109" s="102">
        <v>80</v>
      </c>
      <c r="D109" s="102">
        <v>72.25</v>
      </c>
      <c r="E109" s="102">
        <v>86.39</v>
      </c>
      <c r="F109" s="102">
        <v>18.52</v>
      </c>
      <c r="G109" s="102">
        <v>12.36</v>
      </c>
      <c r="H109" s="102">
        <v>26.11</v>
      </c>
      <c r="I109" s="102">
        <v>38.520000000000003</v>
      </c>
      <c r="J109" s="102">
        <v>30.28</v>
      </c>
      <c r="K109" s="102">
        <v>47.28</v>
      </c>
    </row>
    <row r="110" spans="1:38" x14ac:dyDescent="0.25">
      <c r="A110" t="s">
        <v>65</v>
      </c>
      <c r="B110" t="s">
        <v>33</v>
      </c>
      <c r="C110" s="102">
        <v>5.08</v>
      </c>
      <c r="D110" s="102">
        <v>3.04</v>
      </c>
      <c r="E110" s="102">
        <v>7.92</v>
      </c>
      <c r="F110" s="102">
        <v>30.23</v>
      </c>
      <c r="G110" s="102">
        <v>25.48</v>
      </c>
      <c r="H110" s="102">
        <v>35.299999999999997</v>
      </c>
      <c r="I110" s="102">
        <v>21.75</v>
      </c>
      <c r="J110" s="102">
        <v>17.559999999999999</v>
      </c>
      <c r="K110" s="102">
        <v>26.42</v>
      </c>
    </row>
    <row r="111" spans="1:38" x14ac:dyDescent="0.25">
      <c r="A111" t="s">
        <v>57</v>
      </c>
      <c r="B111" t="s">
        <v>33</v>
      </c>
      <c r="C111" s="102">
        <v>25.98</v>
      </c>
      <c r="D111" s="102">
        <v>24.25</v>
      </c>
      <c r="E111" s="102">
        <v>27.77</v>
      </c>
      <c r="F111" s="102">
        <v>33.159999999999997</v>
      </c>
      <c r="G111" s="102">
        <v>31.29</v>
      </c>
      <c r="H111" s="102">
        <v>35.06</v>
      </c>
      <c r="I111" s="102">
        <v>17.010000000000002</v>
      </c>
      <c r="J111" s="102">
        <v>15.54</v>
      </c>
      <c r="K111" s="102">
        <v>18.559999999999999</v>
      </c>
      <c r="L111" s="102">
        <v>25.92</v>
      </c>
      <c r="M111" s="102">
        <v>22.53</v>
      </c>
      <c r="N111" s="102">
        <v>29.54</v>
      </c>
      <c r="O111" s="102">
        <v>16.32</v>
      </c>
      <c r="P111" s="102">
        <v>13.51</v>
      </c>
      <c r="Q111" s="102">
        <v>19.45</v>
      </c>
      <c r="R111" s="102">
        <v>50.88</v>
      </c>
      <c r="S111" s="102">
        <v>46.88</v>
      </c>
      <c r="T111" s="102">
        <v>54.87</v>
      </c>
      <c r="U111" s="102">
        <v>30.25</v>
      </c>
      <c r="V111" s="102">
        <v>27.92</v>
      </c>
      <c r="W111" s="102">
        <v>32.65</v>
      </c>
      <c r="X111" s="102">
        <v>46.28</v>
      </c>
      <c r="Y111" s="102">
        <v>43.72</v>
      </c>
      <c r="Z111" s="102">
        <v>48.85</v>
      </c>
      <c r="AA111" s="102">
        <v>4.16</v>
      </c>
      <c r="AB111" s="102">
        <v>3.2</v>
      </c>
      <c r="AC111" s="102">
        <v>5.3</v>
      </c>
      <c r="AD111" s="102">
        <v>6.48</v>
      </c>
      <c r="AE111" s="102">
        <v>4.0599999999999996</v>
      </c>
      <c r="AF111" s="102">
        <v>9.74</v>
      </c>
      <c r="AG111" s="102">
        <v>5.25</v>
      </c>
      <c r="AH111" s="102">
        <v>3.09</v>
      </c>
      <c r="AI111" s="102">
        <v>8.27</v>
      </c>
      <c r="AJ111" s="102">
        <v>10.8</v>
      </c>
      <c r="AK111" s="102">
        <v>7.64</v>
      </c>
      <c r="AL111" s="102">
        <v>14.7</v>
      </c>
    </row>
    <row r="112" spans="1:38" x14ac:dyDescent="0.25">
      <c r="A112" t="s">
        <v>66</v>
      </c>
      <c r="B112" t="s">
        <v>33</v>
      </c>
      <c r="C112" s="102">
        <v>38.83</v>
      </c>
      <c r="D112" s="102">
        <v>34.44</v>
      </c>
      <c r="E112" s="102">
        <v>43.36</v>
      </c>
      <c r="F112" s="102">
        <v>53.65</v>
      </c>
      <c r="G112" s="102">
        <v>49.07</v>
      </c>
      <c r="H112" s="102">
        <v>58.19</v>
      </c>
      <c r="I112" s="102">
        <v>10.02</v>
      </c>
      <c r="J112" s="102">
        <v>7.48</v>
      </c>
      <c r="K112" s="102">
        <v>13.07</v>
      </c>
    </row>
    <row r="113" spans="1:38" x14ac:dyDescent="0.25">
      <c r="A113" t="s">
        <v>67</v>
      </c>
      <c r="B113" t="s">
        <v>33</v>
      </c>
      <c r="C113" s="102">
        <v>39.659999999999997</v>
      </c>
      <c r="D113" s="102">
        <v>33.31</v>
      </c>
      <c r="E113" s="102">
        <v>46.26</v>
      </c>
      <c r="F113" s="102">
        <v>24.57</v>
      </c>
      <c r="G113" s="102">
        <v>19.170000000000002</v>
      </c>
      <c r="H113" s="102">
        <v>30.63</v>
      </c>
      <c r="I113" s="102">
        <v>73.709999999999994</v>
      </c>
      <c r="J113" s="102">
        <v>67.55</v>
      </c>
      <c r="K113" s="102">
        <v>79.25</v>
      </c>
    </row>
    <row r="114" spans="1:38" x14ac:dyDescent="0.25">
      <c r="A114" t="s">
        <v>68</v>
      </c>
      <c r="B114" t="s">
        <v>33</v>
      </c>
      <c r="C114" s="102">
        <v>84.65</v>
      </c>
      <c r="D114" s="102">
        <v>79.3</v>
      </c>
      <c r="E114" s="102">
        <v>89.07</v>
      </c>
      <c r="F114" s="102">
        <v>71.489999999999995</v>
      </c>
      <c r="G114" s="102">
        <v>65.16</v>
      </c>
      <c r="H114" s="102">
        <v>77.260000000000005</v>
      </c>
      <c r="I114" s="102">
        <v>34.65</v>
      </c>
      <c r="J114" s="102">
        <v>28.49</v>
      </c>
      <c r="K114" s="102">
        <v>41.21</v>
      </c>
    </row>
    <row r="115" spans="1:38" x14ac:dyDescent="0.25">
      <c r="A115" t="s">
        <v>69</v>
      </c>
      <c r="B115" t="s">
        <v>33</v>
      </c>
      <c r="C115" s="102">
        <v>14.74</v>
      </c>
      <c r="D115" s="102">
        <v>13.87</v>
      </c>
      <c r="E115" s="102">
        <v>15.65</v>
      </c>
      <c r="F115" s="102">
        <v>38.26</v>
      </c>
      <c r="G115" s="102">
        <v>37.049999999999997</v>
      </c>
      <c r="H115" s="102">
        <v>39.479999999999997</v>
      </c>
      <c r="L115" s="102">
        <v>12.64</v>
      </c>
      <c r="M115" s="102">
        <v>11.25</v>
      </c>
      <c r="N115" s="102">
        <v>14.14</v>
      </c>
      <c r="O115" s="102">
        <v>25.57</v>
      </c>
      <c r="P115" s="102">
        <v>23.72</v>
      </c>
      <c r="Q115" s="102">
        <v>27.5</v>
      </c>
      <c r="U115" s="102">
        <v>24.01</v>
      </c>
      <c r="V115" s="102">
        <v>21.76</v>
      </c>
      <c r="W115" s="102">
        <v>26.37</v>
      </c>
      <c r="X115" s="102">
        <v>64.87</v>
      </c>
      <c r="Y115" s="102">
        <v>62.27</v>
      </c>
      <c r="Z115" s="102">
        <v>67.42</v>
      </c>
      <c r="AD115" s="102">
        <v>11.76</v>
      </c>
      <c r="AE115" s="102">
        <v>10.58</v>
      </c>
      <c r="AF115" s="102">
        <v>13.03</v>
      </c>
      <c r="AG115" s="102">
        <v>34.78</v>
      </c>
      <c r="AH115" s="102">
        <v>33</v>
      </c>
      <c r="AI115" s="102">
        <v>36.590000000000003</v>
      </c>
    </row>
    <row r="116" spans="1:38" x14ac:dyDescent="0.25">
      <c r="B116" t="s">
        <v>33</v>
      </c>
      <c r="C116" s="102">
        <v>68.75</v>
      </c>
      <c r="D116" s="102">
        <v>58.48</v>
      </c>
      <c r="E116" s="102">
        <v>77.819999999999993</v>
      </c>
      <c r="F116" s="102">
        <v>48.96</v>
      </c>
      <c r="G116" s="102">
        <v>38.61</v>
      </c>
      <c r="H116" s="102">
        <v>59.37</v>
      </c>
      <c r="I116" s="102">
        <v>31.25</v>
      </c>
      <c r="J116" s="102">
        <v>22.18</v>
      </c>
      <c r="K116" s="102">
        <v>41.52</v>
      </c>
    </row>
    <row r="117" spans="1:38" x14ac:dyDescent="0.25">
      <c r="A117" t="s">
        <v>71</v>
      </c>
      <c r="B117" t="s">
        <v>33</v>
      </c>
      <c r="C117" s="102">
        <v>1.54</v>
      </c>
      <c r="D117" s="102">
        <v>0.7</v>
      </c>
      <c r="E117" s="102">
        <v>2.9</v>
      </c>
      <c r="F117" s="102">
        <v>54.95</v>
      </c>
      <c r="G117" s="102">
        <v>50.82</v>
      </c>
      <c r="H117" s="102">
        <v>59.03</v>
      </c>
      <c r="I117" s="102">
        <v>65.36</v>
      </c>
      <c r="J117" s="102">
        <v>61.35</v>
      </c>
      <c r="K117" s="102">
        <v>69.209999999999994</v>
      </c>
    </row>
    <row r="118" spans="1:38" x14ac:dyDescent="0.25">
      <c r="A118" t="s">
        <v>72</v>
      </c>
      <c r="B118" t="s">
        <v>33</v>
      </c>
      <c r="C118" s="102">
        <v>10.38</v>
      </c>
      <c r="D118" s="102">
        <v>8.16</v>
      </c>
      <c r="E118" s="102">
        <v>12.95</v>
      </c>
      <c r="F118" s="102">
        <v>35.340000000000003</v>
      </c>
      <c r="G118" s="102">
        <v>31.7</v>
      </c>
      <c r="H118" s="102">
        <v>39.11</v>
      </c>
      <c r="I118" s="102">
        <v>7.37</v>
      </c>
      <c r="J118" s="102">
        <v>5.5</v>
      </c>
      <c r="K118" s="102">
        <v>9.6199999999999992</v>
      </c>
      <c r="L118" s="102">
        <v>25.56</v>
      </c>
      <c r="M118" s="102">
        <v>16.940000000000001</v>
      </c>
      <c r="N118" s="102">
        <v>35.840000000000003</v>
      </c>
      <c r="O118" s="102">
        <v>50</v>
      </c>
      <c r="P118" s="102">
        <v>39.270000000000003</v>
      </c>
      <c r="Q118" s="102">
        <v>60.73</v>
      </c>
      <c r="R118" s="102">
        <v>27.78</v>
      </c>
      <c r="S118" s="102">
        <v>18.850000000000001</v>
      </c>
      <c r="T118" s="102">
        <v>38.22</v>
      </c>
      <c r="U118" s="102">
        <v>9.5399999999999991</v>
      </c>
      <c r="V118" s="102">
        <v>6.87</v>
      </c>
      <c r="W118" s="102">
        <v>12.8</v>
      </c>
      <c r="X118" s="102">
        <v>41.08</v>
      </c>
      <c r="Y118" s="102">
        <v>36.270000000000003</v>
      </c>
      <c r="Z118" s="102">
        <v>46.02</v>
      </c>
      <c r="AA118" s="102">
        <v>2.2000000000000002</v>
      </c>
      <c r="AB118" s="102">
        <v>1.01</v>
      </c>
      <c r="AC118" s="102">
        <v>4.1399999999999997</v>
      </c>
      <c r="AD118" s="102">
        <v>4.22</v>
      </c>
      <c r="AE118" s="102">
        <v>1.71</v>
      </c>
      <c r="AF118" s="102">
        <v>8.5</v>
      </c>
      <c r="AG118" s="102">
        <v>13.25</v>
      </c>
      <c r="AH118" s="102">
        <v>8.5</v>
      </c>
      <c r="AI118" s="102">
        <v>19.38</v>
      </c>
      <c r="AJ118" s="102">
        <v>9.0399999999999991</v>
      </c>
      <c r="AK118" s="102">
        <v>5.15</v>
      </c>
      <c r="AL118" s="102">
        <v>14.47</v>
      </c>
    </row>
    <row r="119" spans="1:38" x14ac:dyDescent="0.25">
      <c r="A119" t="s">
        <v>73</v>
      </c>
      <c r="B119" t="s">
        <v>33</v>
      </c>
      <c r="C119" s="102">
        <v>27.64</v>
      </c>
      <c r="D119" s="102">
        <v>26.24</v>
      </c>
      <c r="E119" s="102">
        <v>29.08</v>
      </c>
      <c r="F119" s="102">
        <v>5.54</v>
      </c>
      <c r="G119" s="102">
        <v>4.84</v>
      </c>
      <c r="H119" s="102">
        <v>6.31</v>
      </c>
      <c r="I119" s="102">
        <v>18.420000000000002</v>
      </c>
      <c r="J119" s="102">
        <v>17.21</v>
      </c>
      <c r="K119" s="102">
        <v>19.68</v>
      </c>
      <c r="L119" s="102">
        <v>22.89</v>
      </c>
      <c r="M119" s="102">
        <v>21.01</v>
      </c>
      <c r="N119" s="102">
        <v>24.86</v>
      </c>
      <c r="O119" s="102">
        <v>1.32</v>
      </c>
      <c r="P119" s="102">
        <v>0.86</v>
      </c>
      <c r="Q119" s="102">
        <v>1.95</v>
      </c>
      <c r="R119" s="102">
        <v>23.11</v>
      </c>
      <c r="S119" s="102">
        <v>21.22</v>
      </c>
      <c r="T119" s="102">
        <v>25.07</v>
      </c>
      <c r="U119" s="102">
        <v>40.64</v>
      </c>
      <c r="V119" s="102">
        <v>38.03</v>
      </c>
      <c r="W119" s="102">
        <v>43.29</v>
      </c>
      <c r="X119" s="102">
        <v>12.55</v>
      </c>
      <c r="Y119" s="102">
        <v>10.85</v>
      </c>
      <c r="Z119" s="102">
        <v>14.42</v>
      </c>
      <c r="AA119" s="102">
        <v>16.91</v>
      </c>
      <c r="AB119" s="102">
        <v>14.97</v>
      </c>
      <c r="AC119" s="102">
        <v>18.989999999999998</v>
      </c>
      <c r="AD119" s="102">
        <v>12.61</v>
      </c>
      <c r="AE119" s="102">
        <v>10.050000000000001</v>
      </c>
      <c r="AF119" s="102">
        <v>15.54</v>
      </c>
      <c r="AG119" s="102">
        <v>2.69</v>
      </c>
      <c r="AH119" s="102">
        <v>1.54</v>
      </c>
      <c r="AI119" s="102">
        <v>4.33</v>
      </c>
      <c r="AJ119" s="102">
        <v>7.06</v>
      </c>
      <c r="AK119" s="102">
        <v>5.13</v>
      </c>
      <c r="AL119" s="102">
        <v>9.42</v>
      </c>
    </row>
    <row r="120" spans="1:38" x14ac:dyDescent="0.25">
      <c r="A120" t="s">
        <v>74</v>
      </c>
      <c r="B120" t="s">
        <v>33</v>
      </c>
      <c r="C120" s="102">
        <v>14.47</v>
      </c>
      <c r="D120" s="102">
        <v>11.43</v>
      </c>
      <c r="E120" s="102">
        <v>17.95</v>
      </c>
      <c r="F120" s="102">
        <v>41.09</v>
      </c>
      <c r="G120" s="102">
        <v>36.64</v>
      </c>
      <c r="H120" s="102">
        <v>45.65</v>
      </c>
      <c r="I120" s="102">
        <v>18.87</v>
      </c>
      <c r="J120" s="102">
        <v>15.45</v>
      </c>
      <c r="K120" s="102">
        <v>22.67</v>
      </c>
      <c r="L120" s="102">
        <v>21.57</v>
      </c>
      <c r="M120" s="102">
        <v>14.04</v>
      </c>
      <c r="N120" s="102">
        <v>30.81</v>
      </c>
      <c r="O120" s="102">
        <v>44.12</v>
      </c>
      <c r="P120" s="102">
        <v>34.29</v>
      </c>
      <c r="Q120" s="102">
        <v>54.29</v>
      </c>
      <c r="R120" s="102">
        <v>44.12</v>
      </c>
      <c r="S120" s="102">
        <v>34.29</v>
      </c>
      <c r="T120" s="102">
        <v>54.29</v>
      </c>
      <c r="U120" s="102">
        <v>17.079999999999998</v>
      </c>
      <c r="V120" s="102">
        <v>12.55</v>
      </c>
      <c r="W120" s="102">
        <v>22.45</v>
      </c>
      <c r="X120" s="102">
        <v>54.17</v>
      </c>
      <c r="Y120" s="102">
        <v>47.64</v>
      </c>
      <c r="Z120" s="102">
        <v>60.59</v>
      </c>
      <c r="AA120" s="102">
        <v>12.08</v>
      </c>
      <c r="AB120" s="102">
        <v>8.24</v>
      </c>
      <c r="AC120" s="102">
        <v>16.89</v>
      </c>
      <c r="AD120" s="102">
        <v>4.4400000000000004</v>
      </c>
      <c r="AE120" s="102">
        <v>1.65</v>
      </c>
      <c r="AF120" s="102">
        <v>9.42</v>
      </c>
      <c r="AG120" s="102">
        <v>15.56</v>
      </c>
      <c r="AH120" s="102">
        <v>9.89</v>
      </c>
      <c r="AI120" s="102">
        <v>22.79</v>
      </c>
      <c r="AJ120" s="102">
        <v>11.85</v>
      </c>
      <c r="AK120" s="102">
        <v>6.93</v>
      </c>
      <c r="AL120" s="102">
        <v>18.53</v>
      </c>
    </row>
    <row r="121" spans="1:38" x14ac:dyDescent="0.25">
      <c r="A121" t="s">
        <v>75</v>
      </c>
      <c r="B121" t="s">
        <v>33</v>
      </c>
      <c r="C121" s="102">
        <v>25.32</v>
      </c>
      <c r="D121" s="102">
        <v>22.14</v>
      </c>
      <c r="E121" s="102">
        <v>28.71</v>
      </c>
      <c r="F121" s="102">
        <v>21.05</v>
      </c>
      <c r="G121" s="102">
        <v>18.09</v>
      </c>
      <c r="H121" s="102">
        <v>24.26</v>
      </c>
      <c r="I121" s="102">
        <v>81.510000000000005</v>
      </c>
      <c r="J121" s="102">
        <v>78.44</v>
      </c>
      <c r="K121" s="102">
        <v>84.31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04902-5C46-4202-8608-1E5DADD13829}">
  <dimension ref="A2:W71"/>
  <sheetViews>
    <sheetView showGridLines="0" zoomScale="70" zoomScaleNormal="70" workbookViewId="0">
      <selection activeCell="R55" sqref="R55"/>
    </sheetView>
  </sheetViews>
  <sheetFormatPr defaultColWidth="9.140625" defaultRowHeight="15" x14ac:dyDescent="0.25"/>
  <cols>
    <col min="1" max="1" width="9.140625" style="1"/>
    <col min="2" max="2" width="23.85546875" style="1" customWidth="1"/>
    <col min="3" max="3" width="28.85546875" style="15" customWidth="1"/>
    <col min="4" max="4" width="3.85546875" style="1" customWidth="1"/>
    <col min="5" max="5" width="10" style="14" customWidth="1"/>
    <col min="6" max="16" width="9.140625" style="14"/>
    <col min="17" max="21" width="9.140625" style="1"/>
    <col min="22" max="23" width="9.140625" style="3"/>
    <col min="24" max="16384" width="9.140625" style="45"/>
  </cols>
  <sheetData>
    <row r="2" spans="2:21" ht="23.25" x14ac:dyDescent="0.35">
      <c r="B2" s="5" t="s">
        <v>123</v>
      </c>
      <c r="C2" s="8"/>
      <c r="D2" s="9"/>
      <c r="E2" s="10"/>
      <c r="F2" s="10"/>
      <c r="G2" s="10"/>
      <c r="H2" s="10"/>
      <c r="I2" s="10"/>
      <c r="J2" s="11"/>
      <c r="K2" s="11"/>
      <c r="L2" s="11"/>
      <c r="M2" s="11"/>
      <c r="N2" s="11"/>
      <c r="O2" s="11"/>
      <c r="P2" s="11"/>
      <c r="Q2" s="12"/>
      <c r="R2" s="12"/>
      <c r="S2" s="12"/>
      <c r="T2" s="12"/>
      <c r="U2" s="12"/>
    </row>
    <row r="4" spans="2:21" ht="15.75" x14ac:dyDescent="0.25">
      <c r="B4" s="129" t="s">
        <v>5</v>
      </c>
      <c r="C4" s="88"/>
      <c r="D4" s="89"/>
      <c r="E4" s="90"/>
      <c r="F4" s="90"/>
      <c r="G4" s="90"/>
      <c r="H4" s="90"/>
      <c r="I4" s="90"/>
      <c r="J4" s="90"/>
      <c r="K4" s="90"/>
      <c r="L4" s="90"/>
      <c r="M4" s="90"/>
      <c r="N4" s="90"/>
      <c r="O4" s="90"/>
      <c r="P4" s="90"/>
      <c r="Q4" s="89"/>
      <c r="R4" s="89"/>
      <c r="S4" s="89"/>
      <c r="T4" s="89"/>
      <c r="U4" s="91"/>
    </row>
    <row r="5" spans="2:21" x14ac:dyDescent="0.25">
      <c r="B5" s="92"/>
      <c r="C5" s="30"/>
      <c r="D5" s="31"/>
      <c r="E5" s="32"/>
      <c r="F5" s="32"/>
      <c r="G5" s="32"/>
      <c r="H5" s="32"/>
      <c r="I5" s="32"/>
      <c r="J5" s="32"/>
      <c r="K5" s="32"/>
      <c r="L5" s="32"/>
      <c r="M5" s="32"/>
      <c r="N5" s="32"/>
      <c r="O5" s="32"/>
      <c r="P5" s="32"/>
      <c r="Q5" s="31"/>
      <c r="R5" s="31"/>
      <c r="S5" s="31"/>
      <c r="T5" s="31"/>
      <c r="U5" s="93"/>
    </row>
    <row r="6" spans="2:21" ht="15.75" x14ac:dyDescent="0.25">
      <c r="B6" s="128" t="s">
        <v>127</v>
      </c>
      <c r="C6" s="30"/>
      <c r="D6" s="31"/>
      <c r="E6" s="32"/>
      <c r="F6" s="32"/>
      <c r="G6" s="32"/>
      <c r="H6" s="32"/>
      <c r="I6" s="32"/>
      <c r="J6" s="32"/>
      <c r="K6" s="32"/>
      <c r="L6" s="32"/>
      <c r="M6" s="32"/>
      <c r="N6" s="32"/>
      <c r="O6" s="32"/>
      <c r="P6" s="32"/>
      <c r="Q6" s="31"/>
      <c r="R6" s="31"/>
      <c r="S6" s="31"/>
      <c r="T6" s="31"/>
      <c r="U6" s="93"/>
    </row>
    <row r="7" spans="2:21" ht="15.75" x14ac:dyDescent="0.25">
      <c r="B7" s="128" t="s">
        <v>227</v>
      </c>
      <c r="C7" s="30"/>
      <c r="D7" s="31"/>
      <c r="E7" s="32"/>
      <c r="F7" s="32"/>
      <c r="G7" s="32"/>
      <c r="H7" s="32"/>
      <c r="I7" s="119" t="s">
        <v>223</v>
      </c>
      <c r="J7" s="32"/>
      <c r="K7" s="32"/>
      <c r="L7" s="32"/>
      <c r="M7" s="32"/>
      <c r="N7" s="32"/>
      <c r="O7" s="32"/>
      <c r="P7" s="32"/>
      <c r="Q7" s="31"/>
      <c r="R7" s="31"/>
      <c r="S7" s="31"/>
      <c r="T7" s="31"/>
      <c r="U7" s="93"/>
    </row>
    <row r="8" spans="2:21" ht="33" customHeight="1" x14ac:dyDescent="0.25">
      <c r="B8" s="201" t="s">
        <v>237</v>
      </c>
      <c r="C8" s="202"/>
      <c r="D8" s="202"/>
      <c r="E8" s="202"/>
      <c r="F8" s="202"/>
      <c r="G8" s="202"/>
      <c r="H8" s="202"/>
      <c r="I8" s="202"/>
      <c r="J8" s="202"/>
      <c r="K8" s="202"/>
      <c r="L8" s="202"/>
      <c r="M8" s="202"/>
      <c r="N8" s="202"/>
      <c r="O8" s="202"/>
      <c r="P8" s="202"/>
      <c r="Q8" s="202"/>
      <c r="R8" s="202"/>
      <c r="S8" s="202"/>
      <c r="T8" s="202"/>
      <c r="U8" s="203"/>
    </row>
    <row r="9" spans="2:21" x14ac:dyDescent="0.25">
      <c r="B9" s="94"/>
      <c r="C9" s="95"/>
      <c r="D9" s="96"/>
      <c r="E9" s="97"/>
      <c r="F9" s="97"/>
      <c r="G9" s="97"/>
      <c r="H9" s="97"/>
      <c r="I9" s="97"/>
      <c r="J9" s="97"/>
      <c r="K9" s="97"/>
      <c r="L9" s="97"/>
      <c r="M9" s="97"/>
      <c r="N9" s="97"/>
      <c r="O9" s="97"/>
      <c r="P9" s="97"/>
      <c r="Q9" s="96"/>
      <c r="R9" s="96"/>
      <c r="S9" s="96"/>
      <c r="T9" s="96"/>
      <c r="U9" s="98"/>
    </row>
    <row r="12" spans="2:21" ht="18.75" x14ac:dyDescent="0.3">
      <c r="B12" s="13" t="s">
        <v>35</v>
      </c>
      <c r="C12" s="44" t="s">
        <v>40</v>
      </c>
    </row>
    <row r="13" spans="2:21" ht="21" customHeight="1" x14ac:dyDescent="0.25"/>
    <row r="14" spans="2:21" ht="27" customHeight="1" x14ac:dyDescent="0.3">
      <c r="E14" s="210" t="s">
        <v>3</v>
      </c>
      <c r="F14" s="210"/>
      <c r="G14" s="210"/>
      <c r="H14" s="210"/>
      <c r="I14" s="210"/>
      <c r="J14" s="210"/>
      <c r="K14" s="210"/>
      <c r="L14" s="210"/>
      <c r="M14" s="210"/>
      <c r="N14" s="210"/>
      <c r="O14" s="210"/>
      <c r="P14" s="210"/>
    </row>
    <row r="15" spans="2:21" ht="87" customHeight="1" x14ac:dyDescent="0.25">
      <c r="C15" s="29" t="s">
        <v>49</v>
      </c>
      <c r="D15" s="16"/>
      <c r="E15" s="205" t="s">
        <v>9</v>
      </c>
      <c r="F15" s="205"/>
      <c r="G15" s="205" t="s">
        <v>10</v>
      </c>
      <c r="H15" s="205"/>
      <c r="I15" s="205" t="s">
        <v>135</v>
      </c>
      <c r="J15" s="205"/>
      <c r="K15" s="205" t="s">
        <v>11</v>
      </c>
      <c r="L15" s="205"/>
      <c r="M15" s="205" t="str">
        <f>IF($C$12="NHS West Essex CCG","Other/unknown","Other Outpatient")</f>
        <v>Other Outpatient</v>
      </c>
      <c r="N15" s="205"/>
      <c r="O15" s="205" t="str">
        <f>IF($C$12="NHS West Essex CCG"," ","Other/unknown")</f>
        <v>Other/unknown</v>
      </c>
      <c r="P15" s="205"/>
    </row>
    <row r="16" spans="2:21" ht="13.5" customHeight="1" x14ac:dyDescent="0.3">
      <c r="B16" s="16"/>
      <c r="C16" s="17"/>
      <c r="D16" s="16"/>
      <c r="E16" s="18"/>
      <c r="F16" s="18"/>
      <c r="G16" s="18"/>
      <c r="H16" s="18"/>
      <c r="I16" s="18"/>
      <c r="J16" s="18"/>
      <c r="K16" s="18"/>
      <c r="L16" s="18"/>
      <c r="M16" s="18"/>
      <c r="N16" s="19"/>
      <c r="O16" s="253"/>
      <c r="P16" s="253"/>
    </row>
    <row r="17" spans="1:23" s="46" customFormat="1" ht="25.5" customHeight="1" x14ac:dyDescent="0.25">
      <c r="A17" s="21"/>
      <c r="B17" s="204" t="s">
        <v>6</v>
      </c>
      <c r="C17" s="207" t="s">
        <v>7</v>
      </c>
      <c r="D17" s="20"/>
      <c r="E17" s="206">
        <f>SUMIFS('Routes rawdata'!C:C,'Routes rawdata'!$A:$A,$C$12,'Routes rawdata'!$B:$B,$C17)</f>
        <v>20.36</v>
      </c>
      <c r="F17" s="206"/>
      <c r="G17" s="206">
        <f>SUMIFS('Routes rawdata'!F:F,'Routes rawdata'!$A:$A,$C$12,'Routes rawdata'!$B:$B,$C17)</f>
        <v>33.04</v>
      </c>
      <c r="H17" s="206"/>
      <c r="I17" s="206">
        <f>SUMIFS('Routes rawdata'!I:I,'Routes rawdata'!$A:$A,$C$12,'Routes rawdata'!$B:$B,$C17)</f>
        <v>22.58</v>
      </c>
      <c r="J17" s="206"/>
      <c r="K17" s="206">
        <f>SUMIFS('Routes rawdata'!L:L,'Routes rawdata'!$A:$A,$C$12,'Routes rawdata'!$B:$B,$C17)</f>
        <v>8.83</v>
      </c>
      <c r="L17" s="206"/>
      <c r="M17" s="206">
        <f>IF($C$12="NHS West Essex CCG",SUMIFS('Routes rawdata'!R:R,'Routes rawdata'!$A:$A,$C$12,'Routes rawdata'!$B:$B,$C17),SUMIFS('Routes rawdata'!O:O,'Routes rawdata'!$A:$A,$C$12,'Routes rawdata'!$B:$B,$C17))</f>
        <v>8.8699999999999992</v>
      </c>
      <c r="N17" s="206"/>
      <c r="O17" s="254">
        <f>IF($C$12="NHS West Essex CCG","",SUMIFS('Routes rawdata'!R:R,'Routes rawdata'!$A:$A,$C$12,'Routes rawdata'!$B:$B,$C17))</f>
        <v>6.32</v>
      </c>
      <c r="P17" s="254"/>
      <c r="Q17" s="21"/>
      <c r="R17" s="21"/>
      <c r="S17" s="21"/>
      <c r="T17" s="21"/>
      <c r="U17" s="21"/>
      <c r="V17" s="22"/>
      <c r="W17" s="22"/>
    </row>
    <row r="18" spans="1:23" s="46" customFormat="1" ht="25.5" customHeight="1" x14ac:dyDescent="0.25">
      <c r="A18" s="21"/>
      <c r="B18" s="204"/>
      <c r="C18" s="208"/>
      <c r="D18" s="126"/>
      <c r="E18" s="134" t="str">
        <f>"("&amp;ROUND(SUMIFS('Routes rawdata'!D:D,'Routes rawdata'!$A:$A,$C$12,'Routes rawdata'!$B:$B,$C17),1)&amp;","</f>
        <v>(20.1,</v>
      </c>
      <c r="F18" s="135" t="str">
        <f>ROUND(SUMIFS('Routes rawdata'!E:E,'Routes rawdata'!$A:$A,$C$12,'Routes rawdata'!$B:$B,$C17),1)&amp;")"</f>
        <v>20.6)</v>
      </c>
      <c r="G18" s="134" t="str">
        <f>"("&amp;ROUND(SUMIFS('Routes rawdata'!G:G,'Routes rawdata'!$A:$A,$C$12,'Routes rawdata'!$B:$B,$C17),1)&amp;","</f>
        <v>(32.7,</v>
      </c>
      <c r="H18" s="135" t="str">
        <f>ROUND(SUMIFS('Routes rawdata'!H:H,'Routes rawdata'!$A:$A,$C$12,'Routes rawdata'!$B:$B,$C17),1)&amp;")"</f>
        <v>33.4)</v>
      </c>
      <c r="I18" s="134" t="str">
        <f>"("&amp;ROUND(SUMIFS('Routes rawdata'!J:J,'Routes rawdata'!$A:$A,$C$12,'Routes rawdata'!$B:$B,$C17),1)&amp;","</f>
        <v>(22.3,</v>
      </c>
      <c r="J18" s="135" t="str">
        <f>ROUND(SUMIFS('Routes rawdata'!K:K,'Routes rawdata'!$A:$A,$C$12,'Routes rawdata'!$B:$B,$C17),1)&amp;")"</f>
        <v>22.9)</v>
      </c>
      <c r="K18" s="134" t="str">
        <f>"("&amp;ROUND(SUMIFS('Routes rawdata'!M:M,'Routes rawdata'!$A:$A,$C$12,'Routes rawdata'!$B:$B,$C17),1)&amp;","</f>
        <v>(8.6,</v>
      </c>
      <c r="L18" s="135" t="str">
        <f>ROUND(SUMIFS('Routes rawdata'!N:N,'Routes rawdata'!$A:$A,$C$12,'Routes rawdata'!$B:$B,$C17),1)&amp;")"</f>
        <v>9)</v>
      </c>
      <c r="M18" s="134" t="str">
        <f>IF($C$12="NHS West Essex CCG","("&amp;ROUND(SUMIFS('Routes rawdata'!S:S,'Routes rawdata'!$A:$A,$C$12,'Routes rawdata'!$B:$B,$C17),1)&amp;",","("&amp;ROUND(SUMIFS('Routes rawdata'!P:P,'Routes rawdata'!$A:$A,$C$12,'Routes rawdata'!$B:$B,$C17),1)&amp;",")</f>
        <v>(8.7,</v>
      </c>
      <c r="N18" s="135" t="str">
        <f>IF($C$12="NHS West Essex CCG",ROUND(SUMIFS('Routes rawdata'!T:T,'Routes rawdata'!$A:$A,$C$12,'Routes rawdata'!$B:$B,$C17),1)&amp;")",ROUND(SUMIFS('Routes rawdata'!Q:Q,'Routes rawdata'!$A:$A,$C$12,'Routes rawdata'!$B:$B,$C17),1)&amp;")")</f>
        <v>9.1)</v>
      </c>
      <c r="O18" s="255" t="str">
        <f>IF($C$12="NHS West Essex CCG"," ","("&amp;ROUND(SUMIFS('Routes rawdata'!S:S,'Routes rawdata'!$A:$A,$C$12,'Routes rawdata'!$B:$B,$C17),1)&amp;",")</f>
        <v>(6.2,</v>
      </c>
      <c r="P18" s="256" t="str">
        <f>IF($C$12="NHS West Essex CCG","",ROUND(SUMIFS('Routes rawdata'!T:T,'Routes rawdata'!$A:$A,$C$12,'Routes rawdata'!$B:$B,$C17),1)&amp;")")</f>
        <v>6.5)</v>
      </c>
      <c r="Q18" s="21"/>
      <c r="R18" s="21"/>
      <c r="S18" s="21"/>
      <c r="T18" s="21"/>
      <c r="U18" s="21"/>
      <c r="V18" s="22"/>
      <c r="W18" s="22"/>
    </row>
    <row r="19" spans="1:23" s="46" customFormat="1" ht="25.5" customHeight="1" x14ac:dyDescent="0.25">
      <c r="A19" s="21"/>
      <c r="B19" s="204"/>
      <c r="C19" s="204" t="s">
        <v>8</v>
      </c>
      <c r="D19" s="20"/>
      <c r="E19" s="206">
        <f>SUMIFS('Routes rawdata'!C:C,'Routes rawdata'!$A:$A,$C$12,'Routes rawdata'!$B:$B,$C19)</f>
        <v>22.94</v>
      </c>
      <c r="F19" s="206"/>
      <c r="G19" s="206">
        <f>SUMIFS('Routes rawdata'!F:F,'Routes rawdata'!$A:$A,$C$12,'Routes rawdata'!$B:$B,$C19)</f>
        <v>28.56</v>
      </c>
      <c r="H19" s="206"/>
      <c r="I19" s="206">
        <f>SUMIFS('Routes rawdata'!I:I,'Routes rawdata'!$A:$A,$C$12,'Routes rawdata'!$B:$B,$C19)</f>
        <v>29.25</v>
      </c>
      <c r="J19" s="206"/>
      <c r="K19" s="206">
        <f>SUMIFS('Routes rawdata'!L:L,'Routes rawdata'!$A:$A,$C$12,'Routes rawdata'!$B:$B,$C19)</f>
        <v>0.97</v>
      </c>
      <c r="L19" s="206"/>
      <c r="M19" s="206">
        <f>IF($C$12="NHS West Essex CCG",SUMIFS('Routes rawdata'!R:R,'Routes rawdata'!$A:$A,$C$12,'Routes rawdata'!$B:$B,$C19),SUMIFS('Routes rawdata'!O:O,'Routes rawdata'!$A:$A,$C$12,'Routes rawdata'!$B:$B,$C19))</f>
        <v>11.41</v>
      </c>
      <c r="N19" s="206"/>
      <c r="O19" s="254">
        <f>IF($C$12="NHS West Essex CCG","",SUMIFS('Routes rawdata'!R:R,'Routes rawdata'!$A:$A,$C$12,'Routes rawdata'!$B:$B,$C19))</f>
        <v>6.87</v>
      </c>
      <c r="P19" s="254"/>
      <c r="Q19" s="21"/>
      <c r="R19" s="21"/>
      <c r="S19" s="21"/>
      <c r="T19" s="21"/>
      <c r="U19" s="21"/>
      <c r="V19" s="22"/>
      <c r="W19" s="22"/>
    </row>
    <row r="20" spans="1:23" s="46" customFormat="1" ht="25.5" customHeight="1" x14ac:dyDescent="0.25">
      <c r="A20" s="21"/>
      <c r="B20" s="204"/>
      <c r="C20" s="204"/>
      <c r="D20" s="20"/>
      <c r="E20" s="136" t="str">
        <f>"("&amp;ROUND(SUMIFS('Routes rawdata'!D:D,'Routes rawdata'!$A:$A,$C$12,'Routes rawdata'!$B:$B,$C19),1)&amp;","</f>
        <v>(22.7,</v>
      </c>
      <c r="F20" s="137" t="str">
        <f>ROUND(SUMIFS('Routes rawdata'!E:E,'Routes rawdata'!$A:$A,$C$12,'Routes rawdata'!$B:$B,$C19),1)&amp;")"</f>
        <v>23.2)</v>
      </c>
      <c r="G20" s="136" t="str">
        <f>"("&amp;ROUND(SUMIFS('Routes rawdata'!G:G,'Routes rawdata'!$A:$A,$C$12,'Routes rawdata'!$B:$B,$C19),1)&amp;","</f>
        <v>(28.3,</v>
      </c>
      <c r="H20" s="137" t="str">
        <f>ROUND(SUMIFS('Routes rawdata'!H:H,'Routes rawdata'!$A:$A,$C$12,'Routes rawdata'!$B:$B,$C19),1)&amp;")"</f>
        <v>28.9)</v>
      </c>
      <c r="I20" s="136" t="str">
        <f>"("&amp;ROUND(SUMIFS('Routes rawdata'!J:J,'Routes rawdata'!$A:$A,$C$12,'Routes rawdata'!$B:$B,$C19),1)&amp;","</f>
        <v>(28.9,</v>
      </c>
      <c r="J20" s="137" t="str">
        <f>ROUND(SUMIFS('Routes rawdata'!K:K,'Routes rawdata'!$A:$A,$C$12,'Routes rawdata'!$B:$B,$C19),1)&amp;")"</f>
        <v>29.6)</v>
      </c>
      <c r="K20" s="136" t="str">
        <f>"("&amp;ROUND(SUMIFS('Routes rawdata'!M:M,'Routes rawdata'!$A:$A,$C$12,'Routes rawdata'!$B:$B,$C19),1)&amp;","</f>
        <v>(0.9,</v>
      </c>
      <c r="L20" s="137" t="str">
        <f>ROUND(SUMIFS('Routes rawdata'!N:N,'Routes rawdata'!$A:$A,$C$12,'Routes rawdata'!$B:$B,$C19),1)&amp;")"</f>
        <v>1)</v>
      </c>
      <c r="M20" s="136" t="str">
        <f>IF($C$12="NHS West Essex CCG","("&amp;ROUND(SUMIFS('Routes rawdata'!S:S,'Routes rawdata'!$A:$A,$C$12,'Routes rawdata'!$B:$B,$C19),1)&amp;",","("&amp;ROUND(SUMIFS('Routes rawdata'!P:P,'Routes rawdata'!$A:$A,$C$12,'Routes rawdata'!$B:$B,$C19),1)&amp;",")</f>
        <v>(11.2,</v>
      </c>
      <c r="N20" s="137" t="str">
        <f>IF($C$12="NHS West Essex CCG",ROUND(SUMIFS('Routes rawdata'!T:T,'Routes rawdata'!$A:$A,$C$12,'Routes rawdata'!$B:$B,$C19),1)&amp;")",ROUND(SUMIFS('Routes rawdata'!Q:Q,'Routes rawdata'!$A:$A,$C$12,'Routes rawdata'!$B:$B,$C19),1)&amp;")")</f>
        <v>11.6)</v>
      </c>
      <c r="O20" s="166" t="str">
        <f>IF($C$12="NHS West Essex CCG"," ","("&amp;ROUND(SUMIFS('Routes rawdata'!S:S,'Routes rawdata'!$A:$A,$C$12,'Routes rawdata'!$B:$B,$C19),1)&amp;",")</f>
        <v>(6.7,</v>
      </c>
      <c r="P20" s="165" t="str">
        <f>IF($C$12="NHS West Essex CCG","",ROUND(SUMIFS('Routes rawdata'!T:T,'Routes rawdata'!$A:$A,$C$12,'Routes rawdata'!$B:$B,$C19),1)&amp;")")</f>
        <v>7)</v>
      </c>
      <c r="Q20" s="21"/>
      <c r="R20" s="21"/>
      <c r="S20" s="21"/>
      <c r="T20" s="21"/>
      <c r="U20" s="21"/>
      <c r="V20" s="22"/>
      <c r="W20" s="22"/>
    </row>
    <row r="21" spans="1:23" s="46" customFormat="1" ht="12" customHeight="1" x14ac:dyDescent="0.25">
      <c r="A21" s="21"/>
      <c r="B21" s="130"/>
      <c r="C21" s="130"/>
      <c r="D21" s="20"/>
      <c r="E21" s="130"/>
      <c r="F21" s="130"/>
      <c r="G21" s="130"/>
      <c r="H21" s="130"/>
      <c r="I21" s="130"/>
      <c r="J21" s="130"/>
      <c r="K21" s="130"/>
      <c r="L21" s="130"/>
      <c r="M21" s="138"/>
      <c r="N21" s="130"/>
      <c r="O21" s="138"/>
      <c r="P21" s="138"/>
      <c r="Q21" s="21"/>
      <c r="R21" s="21"/>
      <c r="S21" s="21"/>
      <c r="T21" s="21"/>
      <c r="U21" s="21"/>
      <c r="V21" s="22"/>
      <c r="W21" s="22"/>
    </row>
    <row r="22" spans="1:23" s="46" customFormat="1" ht="25.5" customHeight="1" x14ac:dyDescent="0.25">
      <c r="A22" s="21"/>
      <c r="B22" s="204" t="s">
        <v>12</v>
      </c>
      <c r="C22" s="207" t="s">
        <v>13</v>
      </c>
      <c r="D22" s="20"/>
      <c r="E22" s="206">
        <f>SUMIFS('Routes rawdata'!C:C,'Routes rawdata'!$A:$A,$C$12,'Routes rawdata'!$B:$B,$C22)</f>
        <v>17.23</v>
      </c>
      <c r="F22" s="206"/>
      <c r="G22" s="206">
        <f>SUMIFS('Routes rawdata'!F:F,'Routes rawdata'!$A:$A,$C$12,'Routes rawdata'!$B:$B,$C22)</f>
        <v>31.1</v>
      </c>
      <c r="H22" s="206"/>
      <c r="I22" s="206">
        <f>SUMIFS('Routes rawdata'!I:I,'Routes rawdata'!$A:$A,$C$12,'Routes rawdata'!$B:$B,$C22)</f>
        <v>27.29</v>
      </c>
      <c r="J22" s="206"/>
      <c r="K22" s="206">
        <f>SUMIFS('Routes rawdata'!L:L,'Routes rawdata'!$A:$A,$C$12,'Routes rawdata'!$B:$B,$C22)</f>
        <v>2.33</v>
      </c>
      <c r="L22" s="206"/>
      <c r="M22" s="206">
        <f>IF($C$12="NHS West Essex CCG",SUMIFS('Routes rawdata'!R:R,'Routes rawdata'!$A:$A,$C$12,'Routes rawdata'!$B:$B,$C22),SUMIFS('Routes rawdata'!O:O,'Routes rawdata'!$A:$A,$C$12,'Routes rawdata'!$B:$B,$C22))</f>
        <v>12.3</v>
      </c>
      <c r="N22" s="206"/>
      <c r="O22" s="254">
        <f>IF($C$12="NHS West Essex CCG","",SUMIFS('Routes rawdata'!R:R,'Routes rawdata'!$A:$A,$C$12,'Routes rawdata'!$B:$B,$C22))</f>
        <v>9.74</v>
      </c>
      <c r="P22" s="254"/>
      <c r="Q22" s="21"/>
      <c r="R22" s="21"/>
      <c r="S22" s="21"/>
      <c r="T22" s="21"/>
      <c r="U22" s="21"/>
      <c r="V22" s="22"/>
      <c r="W22" s="22"/>
    </row>
    <row r="23" spans="1:23" s="46" customFormat="1" ht="25.5" customHeight="1" x14ac:dyDescent="0.25">
      <c r="A23" s="21"/>
      <c r="B23" s="204"/>
      <c r="C23" s="208"/>
      <c r="D23" s="126"/>
      <c r="E23" s="134" t="str">
        <f>"("&amp;ROUND(SUMIFS('Routes rawdata'!D:D,'Routes rawdata'!$A:$A,$C$12,'Routes rawdata'!$B:$B,$C22),1)&amp;","</f>
        <v>(16.7,</v>
      </c>
      <c r="F23" s="135" t="str">
        <f>ROUND(SUMIFS('Routes rawdata'!E:E,'Routes rawdata'!$A:$A,$C$12,'Routes rawdata'!$B:$B,$C22),1)&amp;")"</f>
        <v>17.8)</v>
      </c>
      <c r="G23" s="134" t="str">
        <f>"("&amp;ROUND(SUMIFS('Routes rawdata'!G:G,'Routes rawdata'!$A:$A,$C$12,'Routes rawdata'!$B:$B,$C22),1)&amp;","</f>
        <v>(30.4,</v>
      </c>
      <c r="H23" s="135" t="str">
        <f>ROUND(SUMIFS('Routes rawdata'!H:H,'Routes rawdata'!$A:$A,$C$12,'Routes rawdata'!$B:$B,$C22),1)&amp;")"</f>
        <v>31.8)</v>
      </c>
      <c r="I23" s="134" t="str">
        <f>"("&amp;ROUND(SUMIFS('Routes rawdata'!J:J,'Routes rawdata'!$A:$A,$C$12,'Routes rawdata'!$B:$B,$C22),1)&amp;","</f>
        <v>(26.6,</v>
      </c>
      <c r="J23" s="135" t="str">
        <f>ROUND(SUMIFS('Routes rawdata'!K:K,'Routes rawdata'!$A:$A,$C$12,'Routes rawdata'!$B:$B,$C22),1)&amp;")"</f>
        <v>28)</v>
      </c>
      <c r="K23" s="134" t="str">
        <f>"("&amp;ROUND(SUMIFS('Routes rawdata'!M:M,'Routes rawdata'!$A:$A,$C$12,'Routes rawdata'!$B:$B,$C22),1)&amp;","</f>
        <v>(2.1,</v>
      </c>
      <c r="L23" s="135" t="str">
        <f>ROUND(SUMIFS('Routes rawdata'!N:N,'Routes rawdata'!$A:$A,$C$12,'Routes rawdata'!$B:$B,$C22),1)&amp;")"</f>
        <v>2.6)</v>
      </c>
      <c r="M23" s="134" t="str">
        <f>IF($C$12="NHS West Essex CCG","("&amp;ROUND(SUMIFS('Routes rawdata'!S:S,'Routes rawdata'!$A:$A,$C$12,'Routes rawdata'!$B:$B,$C22),1)&amp;",","("&amp;ROUND(SUMIFS('Routes rawdata'!P:P,'Routes rawdata'!$A:$A,$C$12,'Routes rawdata'!$B:$B,$C22),1)&amp;",")</f>
        <v>(11.8,</v>
      </c>
      <c r="N23" s="135" t="str">
        <f>IF($C$12="NHS West Essex CCG",ROUND(SUMIFS('Routes rawdata'!T:T,'Routes rawdata'!$A:$A,$C$12,'Routes rawdata'!$B:$B,$C22),1)&amp;")",ROUND(SUMIFS('Routes rawdata'!Q:Q,'Routes rawdata'!$A:$A,$C$12,'Routes rawdata'!$B:$B,$C22),1)&amp;")")</f>
        <v>12.8)</v>
      </c>
      <c r="O23" s="255" t="str">
        <f>IF($C$12="NHS West Essex CCG"," ","("&amp;ROUND(SUMIFS('Routes rawdata'!S:S,'Routes rawdata'!$A:$A,$C$12,'Routes rawdata'!$B:$B,$C22),1)&amp;",")</f>
        <v>(9.3,</v>
      </c>
      <c r="P23" s="256" t="str">
        <f>IF($C$12="NHS West Essex CCG","",ROUND(SUMIFS('Routes rawdata'!T:T,'Routes rawdata'!$A:$A,$C$12,'Routes rawdata'!$B:$B,$C22),1)&amp;")")</f>
        <v>10.2)</v>
      </c>
      <c r="Q23" s="21"/>
      <c r="R23" s="21"/>
      <c r="S23" s="21"/>
      <c r="T23" s="21"/>
      <c r="U23" s="21"/>
      <c r="V23" s="22"/>
      <c r="W23" s="22"/>
    </row>
    <row r="24" spans="1:23" s="46" customFormat="1" ht="25.5" customHeight="1" x14ac:dyDescent="0.25">
      <c r="A24" s="21"/>
      <c r="B24" s="204"/>
      <c r="C24" s="209" t="s">
        <v>14</v>
      </c>
      <c r="D24" s="20"/>
      <c r="E24" s="206">
        <f>SUMIFS('Routes rawdata'!C:C,'Routes rawdata'!$A:$A,$C$12,'Routes rawdata'!$B:$B,$C24)</f>
        <v>14.06</v>
      </c>
      <c r="F24" s="206"/>
      <c r="G24" s="206">
        <f>SUMIFS('Routes rawdata'!F:F,'Routes rawdata'!$A:$A,$C$12,'Routes rawdata'!$B:$B,$C24)</f>
        <v>34.15</v>
      </c>
      <c r="H24" s="206"/>
      <c r="I24" s="206">
        <f>SUMIFS('Routes rawdata'!I:I,'Routes rawdata'!$A:$A,$C$12,'Routes rawdata'!$B:$B,$C24)</f>
        <v>25.31</v>
      </c>
      <c r="J24" s="206"/>
      <c r="K24" s="206">
        <f>SUMIFS('Routes rawdata'!L:L,'Routes rawdata'!$A:$A,$C$12,'Routes rawdata'!$B:$B,$C24)</f>
        <v>8.18</v>
      </c>
      <c r="L24" s="206"/>
      <c r="M24" s="206">
        <f>IF($C$12="NHS West Essex CCG",SUMIFS('Routes rawdata'!R:R,'Routes rawdata'!$A:$A,$C$12,'Routes rawdata'!$B:$B,$C24),SUMIFS('Routes rawdata'!O:O,'Routes rawdata'!$A:$A,$C$12,'Routes rawdata'!$B:$B,$C24))</f>
        <v>10.51</v>
      </c>
      <c r="N24" s="206"/>
      <c r="O24" s="254">
        <f>IF($C$12="NHS West Essex CCG","",SUMIFS('Routes rawdata'!R:R,'Routes rawdata'!$A:$A,$C$12,'Routes rawdata'!$B:$B,$C24))</f>
        <v>7.79</v>
      </c>
      <c r="P24" s="254"/>
      <c r="Q24" s="21"/>
      <c r="R24" s="21"/>
      <c r="S24" s="21"/>
      <c r="T24" s="21"/>
      <c r="U24" s="21"/>
      <c r="V24" s="22"/>
      <c r="W24" s="22"/>
    </row>
    <row r="25" spans="1:23" s="46" customFormat="1" ht="25.5" customHeight="1" x14ac:dyDescent="0.25">
      <c r="A25" s="21"/>
      <c r="B25" s="204"/>
      <c r="C25" s="208"/>
      <c r="D25" s="126"/>
      <c r="E25" s="134" t="str">
        <f>"("&amp;ROUND(SUMIFS('Routes rawdata'!D:D,'Routes rawdata'!$A:$A,$C$12,'Routes rawdata'!$B:$B,$C24),1)&amp;","</f>
        <v>(13.6,</v>
      </c>
      <c r="F25" s="135" t="str">
        <f>ROUND(SUMIFS('Routes rawdata'!E:E,'Routes rawdata'!$A:$A,$C$12,'Routes rawdata'!$B:$B,$C24),1)&amp;")"</f>
        <v>14.5)</v>
      </c>
      <c r="G25" s="134" t="str">
        <f>"("&amp;ROUND(SUMIFS('Routes rawdata'!G:G,'Routes rawdata'!$A:$A,$C$12,'Routes rawdata'!$B:$B,$C24),1)&amp;","</f>
        <v>(33.5,</v>
      </c>
      <c r="H25" s="135" t="str">
        <f>ROUND(SUMIFS('Routes rawdata'!H:H,'Routes rawdata'!$A:$A,$C$12,'Routes rawdata'!$B:$B,$C24),1)&amp;")"</f>
        <v>34.8)</v>
      </c>
      <c r="I25" s="134" t="str">
        <f>"("&amp;ROUND(SUMIFS('Routes rawdata'!J:J,'Routes rawdata'!$A:$A,$C$12,'Routes rawdata'!$B:$B,$C24),1)&amp;","</f>
        <v>(24.7,</v>
      </c>
      <c r="J25" s="135" t="str">
        <f>ROUND(SUMIFS('Routes rawdata'!K:K,'Routes rawdata'!$A:$A,$C$12,'Routes rawdata'!$B:$B,$C24),1)&amp;")"</f>
        <v>25.9)</v>
      </c>
      <c r="K25" s="134" t="str">
        <f>"("&amp;ROUND(SUMIFS('Routes rawdata'!M:M,'Routes rawdata'!$A:$A,$C$12,'Routes rawdata'!$B:$B,$C24),1)&amp;","</f>
        <v>(7.8,</v>
      </c>
      <c r="L25" s="135" t="str">
        <f>ROUND(SUMIFS('Routes rawdata'!N:N,'Routes rawdata'!$A:$A,$C$12,'Routes rawdata'!$B:$B,$C24),1)&amp;")"</f>
        <v>8.6)</v>
      </c>
      <c r="M25" s="134" t="str">
        <f>IF($C$12="NHS West Essex CCG","("&amp;ROUND(SUMIFS('Routes rawdata'!S:S,'Routes rawdata'!$A:$A,$C$12,'Routes rawdata'!$B:$B,$C24),1)&amp;",","("&amp;ROUND(SUMIFS('Routes rawdata'!P:P,'Routes rawdata'!$A:$A,$C$12,'Routes rawdata'!$B:$B,$C24),1)&amp;",")</f>
        <v>(10.1,</v>
      </c>
      <c r="N25" s="135" t="str">
        <f>IF($C$12="NHS West Essex CCG",ROUND(SUMIFS('Routes rawdata'!T:T,'Routes rawdata'!$A:$A,$C$12,'Routes rawdata'!$B:$B,$C24),1)&amp;")",ROUND(SUMIFS('Routes rawdata'!Q:Q,'Routes rawdata'!$A:$A,$C$12,'Routes rawdata'!$B:$B,$C24),1)&amp;")")</f>
        <v>10.9)</v>
      </c>
      <c r="O25" s="255" t="str">
        <f>IF($C$12="NHS West Essex CCG"," ","("&amp;ROUND(SUMIFS('Routes rawdata'!S:S,'Routes rawdata'!$A:$A,$C$12,'Routes rawdata'!$B:$B,$C24),1)&amp;",")</f>
        <v>(7.4,</v>
      </c>
      <c r="P25" s="256" t="str">
        <f>IF($C$12="NHS West Essex CCG","",ROUND(SUMIFS('Routes rawdata'!T:T,'Routes rawdata'!$A:$A,$C$12,'Routes rawdata'!$B:$B,$C24),1)&amp;")")</f>
        <v>8.2)</v>
      </c>
      <c r="Q25" s="21"/>
      <c r="R25" s="21"/>
      <c r="S25" s="21"/>
      <c r="T25" s="21"/>
      <c r="U25" s="21"/>
      <c r="V25" s="22"/>
      <c r="W25" s="22"/>
    </row>
    <row r="26" spans="1:23" s="46" customFormat="1" ht="25.5" customHeight="1" x14ac:dyDescent="0.25">
      <c r="A26" s="21"/>
      <c r="B26" s="204"/>
      <c r="C26" s="209" t="s">
        <v>15</v>
      </c>
      <c r="D26" s="20"/>
      <c r="E26" s="206">
        <f>SUMIFS('Routes rawdata'!C:C,'Routes rawdata'!$A:$A,$C$12,'Routes rawdata'!$B:$B,$C26)</f>
        <v>15.43</v>
      </c>
      <c r="F26" s="206"/>
      <c r="G26" s="206">
        <f>SUMIFS('Routes rawdata'!F:F,'Routes rawdata'!$A:$A,$C$12,'Routes rawdata'!$B:$B,$C26)</f>
        <v>31.54</v>
      </c>
      <c r="H26" s="206"/>
      <c r="I26" s="206">
        <f>SUMIFS('Routes rawdata'!I:I,'Routes rawdata'!$A:$A,$C$12,'Routes rawdata'!$B:$B,$C26)</f>
        <v>26.1</v>
      </c>
      <c r="J26" s="206"/>
      <c r="K26" s="206">
        <f>SUMIFS('Routes rawdata'!L:L,'Routes rawdata'!$A:$A,$C$12,'Routes rawdata'!$B:$B,$C26)</f>
        <v>9.32</v>
      </c>
      <c r="L26" s="206"/>
      <c r="M26" s="206">
        <f>IF($C$12="NHS West Essex CCG",SUMIFS('Routes rawdata'!R:R,'Routes rawdata'!$A:$A,$C$12,'Routes rawdata'!$B:$B,$C26),SUMIFS('Routes rawdata'!O:O,'Routes rawdata'!$A:$A,$C$12,'Routes rawdata'!$B:$B,$C26))</f>
        <v>10.25</v>
      </c>
      <c r="N26" s="206"/>
      <c r="O26" s="254">
        <f>IF($C$12="NHS West Essex CCG","",SUMIFS('Routes rawdata'!R:R,'Routes rawdata'!$A:$A,$C$12,'Routes rawdata'!$B:$B,$C26))</f>
        <v>7.37</v>
      </c>
      <c r="P26" s="254"/>
      <c r="Q26" s="21"/>
      <c r="R26" s="21"/>
      <c r="S26" s="21"/>
      <c r="T26" s="21"/>
      <c r="U26" s="21"/>
      <c r="V26" s="22"/>
      <c r="W26" s="22"/>
    </row>
    <row r="27" spans="1:23" s="46" customFormat="1" ht="25.5" customHeight="1" x14ac:dyDescent="0.25">
      <c r="A27" s="21"/>
      <c r="B27" s="204"/>
      <c r="C27" s="208"/>
      <c r="D27" s="126"/>
      <c r="E27" s="134" t="str">
        <f>"("&amp;ROUND(SUMIFS('Routes rawdata'!D:D,'Routes rawdata'!$A:$A,$C$12,'Routes rawdata'!$B:$B,$C26),1)&amp;","</f>
        <v>(15,</v>
      </c>
      <c r="F27" s="135" t="str">
        <f>ROUND(SUMIFS('Routes rawdata'!E:E,'Routes rawdata'!$A:$A,$C$12,'Routes rawdata'!$B:$B,$C26),1)&amp;")"</f>
        <v>15.8)</v>
      </c>
      <c r="G27" s="134" t="str">
        <f>"("&amp;ROUND(SUMIFS('Routes rawdata'!G:G,'Routes rawdata'!$A:$A,$C$12,'Routes rawdata'!$B:$B,$C26),1)&amp;","</f>
        <v>(31,</v>
      </c>
      <c r="H27" s="135" t="str">
        <f>ROUND(SUMIFS('Routes rawdata'!H:H,'Routes rawdata'!$A:$A,$C$12,'Routes rawdata'!$B:$B,$C26),1)&amp;")"</f>
        <v>32)</v>
      </c>
      <c r="I27" s="134" t="str">
        <f>"("&amp;ROUND(SUMIFS('Routes rawdata'!J:J,'Routes rawdata'!$A:$A,$C$12,'Routes rawdata'!$B:$B,$C26),1)&amp;","</f>
        <v>(25.6,</v>
      </c>
      <c r="J27" s="135" t="str">
        <f>ROUND(SUMIFS('Routes rawdata'!K:K,'Routes rawdata'!$A:$A,$C$12,'Routes rawdata'!$B:$B,$C26),1)&amp;")"</f>
        <v>26.6)</v>
      </c>
      <c r="K27" s="134" t="str">
        <f>"("&amp;ROUND(SUMIFS('Routes rawdata'!M:M,'Routes rawdata'!$A:$A,$C$12,'Routes rawdata'!$B:$B,$C26),1)&amp;","</f>
        <v>(9,</v>
      </c>
      <c r="L27" s="135" t="str">
        <f>ROUND(SUMIFS('Routes rawdata'!N:N,'Routes rawdata'!$A:$A,$C$12,'Routes rawdata'!$B:$B,$C26),1)&amp;")"</f>
        <v>9.6)</v>
      </c>
      <c r="M27" s="134" t="str">
        <f>IF($C$12="NHS West Essex CCG","("&amp;ROUND(SUMIFS('Routes rawdata'!S:S,'Routes rawdata'!$A:$A,$C$12,'Routes rawdata'!$B:$B,$C26),1)&amp;",","("&amp;ROUND(SUMIFS('Routes rawdata'!P:P,'Routes rawdata'!$A:$A,$C$12,'Routes rawdata'!$B:$B,$C26),1)&amp;",")</f>
        <v>(9.9,</v>
      </c>
      <c r="N27" s="135" t="str">
        <f>IF($C$12="NHS West Essex CCG",ROUND(SUMIFS('Routes rawdata'!T:T,'Routes rawdata'!$A:$A,$C$12,'Routes rawdata'!$B:$B,$C26),1)&amp;")",ROUND(SUMIFS('Routes rawdata'!Q:Q,'Routes rawdata'!$A:$A,$C$12,'Routes rawdata'!$B:$B,$C26),1)&amp;")")</f>
        <v>10.6)</v>
      </c>
      <c r="O27" s="255" t="str">
        <f>IF($C$12="NHS West Essex CCG"," ","("&amp;ROUND(SUMIFS('Routes rawdata'!S:S,'Routes rawdata'!$A:$A,$C$12,'Routes rawdata'!$B:$B,$C26),1)&amp;",")</f>
        <v>(7.1,</v>
      </c>
      <c r="P27" s="256" t="str">
        <f>IF($C$12="NHS West Essex CCG","",ROUND(SUMIFS('Routes rawdata'!T:T,'Routes rawdata'!$A:$A,$C$12,'Routes rawdata'!$B:$B,$C26),1)&amp;")")</f>
        <v>7.6)</v>
      </c>
      <c r="Q27" s="21"/>
      <c r="R27" s="21"/>
      <c r="S27" s="21"/>
      <c r="T27" s="21"/>
      <c r="U27" s="21"/>
      <c r="V27" s="22"/>
      <c r="W27" s="22"/>
    </row>
    <row r="28" spans="1:23" s="46" customFormat="1" ht="25.5" customHeight="1" x14ac:dyDescent="0.25">
      <c r="A28" s="21"/>
      <c r="B28" s="204"/>
      <c r="C28" s="209" t="s">
        <v>16</v>
      </c>
      <c r="D28" s="20"/>
      <c r="E28" s="206">
        <f>SUMIFS('Routes rawdata'!C:C,'Routes rawdata'!$A:$A,$C$12,'Routes rawdata'!$B:$B,$C28)</f>
        <v>18.329999999999998</v>
      </c>
      <c r="F28" s="206"/>
      <c r="G28" s="206">
        <f>SUMIFS('Routes rawdata'!F:F,'Routes rawdata'!$A:$A,$C$12,'Routes rawdata'!$B:$B,$C28)</f>
        <v>31.31</v>
      </c>
      <c r="H28" s="206"/>
      <c r="I28" s="206">
        <f>SUMIFS('Routes rawdata'!I:I,'Routes rawdata'!$A:$A,$C$12,'Routes rawdata'!$B:$B,$C28)</f>
        <v>27.55</v>
      </c>
      <c r="J28" s="206"/>
      <c r="K28" s="206">
        <f>SUMIFS('Routes rawdata'!L:L,'Routes rawdata'!$A:$A,$C$12,'Routes rawdata'!$B:$B,$C28)</f>
        <v>6.52</v>
      </c>
      <c r="L28" s="206"/>
      <c r="M28" s="206">
        <f>IF($C$12="NHS West Essex CCG",SUMIFS('Routes rawdata'!R:R,'Routes rawdata'!$A:$A,$C$12,'Routes rawdata'!$B:$B,$C28),SUMIFS('Routes rawdata'!O:O,'Routes rawdata'!$A:$A,$C$12,'Routes rawdata'!$B:$B,$C28))</f>
        <v>10.27</v>
      </c>
      <c r="N28" s="206"/>
      <c r="O28" s="254">
        <f>IF($C$12="NHS West Essex CCG","",SUMIFS('Routes rawdata'!R:R,'Routes rawdata'!$A:$A,$C$12,'Routes rawdata'!$B:$B,$C28))</f>
        <v>6.03</v>
      </c>
      <c r="P28" s="254"/>
      <c r="Q28" s="21"/>
      <c r="R28" s="21"/>
      <c r="S28" s="21"/>
      <c r="T28" s="21"/>
      <c r="U28" s="21"/>
      <c r="V28" s="22"/>
      <c r="W28" s="22"/>
    </row>
    <row r="29" spans="1:23" s="46" customFormat="1" ht="25.5" customHeight="1" x14ac:dyDescent="0.25">
      <c r="A29" s="21"/>
      <c r="B29" s="204"/>
      <c r="C29" s="208"/>
      <c r="D29" s="126"/>
      <c r="E29" s="134" t="str">
        <f>"("&amp;ROUND(SUMIFS('Routes rawdata'!D:D,'Routes rawdata'!$A:$A,$C$12,'Routes rawdata'!$B:$B,$C28),1)&amp;","</f>
        <v>(18,</v>
      </c>
      <c r="F29" s="135" t="str">
        <f>ROUND(SUMIFS('Routes rawdata'!E:E,'Routes rawdata'!$A:$A,$C$12,'Routes rawdata'!$B:$B,$C28),1)&amp;")"</f>
        <v>18.7)</v>
      </c>
      <c r="G29" s="134" t="str">
        <f>"("&amp;ROUND(SUMIFS('Routes rawdata'!G:G,'Routes rawdata'!$A:$A,$C$12,'Routes rawdata'!$B:$B,$C28),1)&amp;","</f>
        <v>(30.9,</v>
      </c>
      <c r="H29" s="135" t="str">
        <f>ROUND(SUMIFS('Routes rawdata'!H:H,'Routes rawdata'!$A:$A,$C$12,'Routes rawdata'!$B:$B,$C28),1)&amp;")"</f>
        <v>31.7)</v>
      </c>
      <c r="I29" s="134" t="str">
        <f>"("&amp;ROUND(SUMIFS('Routes rawdata'!J:J,'Routes rawdata'!$A:$A,$C$12,'Routes rawdata'!$B:$B,$C28),1)&amp;","</f>
        <v>(27.1,</v>
      </c>
      <c r="J29" s="135" t="str">
        <f>ROUND(SUMIFS('Routes rawdata'!K:K,'Routes rawdata'!$A:$A,$C$12,'Routes rawdata'!$B:$B,$C28),1)&amp;")"</f>
        <v>28)</v>
      </c>
      <c r="K29" s="134" t="str">
        <f>"("&amp;ROUND(SUMIFS('Routes rawdata'!M:M,'Routes rawdata'!$A:$A,$C$12,'Routes rawdata'!$B:$B,$C28),1)&amp;","</f>
        <v>(6.3,</v>
      </c>
      <c r="L29" s="135" t="str">
        <f>ROUND(SUMIFS('Routes rawdata'!N:N,'Routes rawdata'!$A:$A,$C$12,'Routes rawdata'!$B:$B,$C28),1)&amp;")"</f>
        <v>6.8)</v>
      </c>
      <c r="M29" s="134" t="str">
        <f>IF($C$12="NHS West Essex CCG","("&amp;ROUND(SUMIFS('Routes rawdata'!S:S,'Routes rawdata'!$A:$A,$C$12,'Routes rawdata'!$B:$B,$C28),1)&amp;",","("&amp;ROUND(SUMIFS('Routes rawdata'!P:P,'Routes rawdata'!$A:$A,$C$12,'Routes rawdata'!$B:$B,$C28),1)&amp;",")</f>
        <v>(10,</v>
      </c>
      <c r="N29" s="135" t="str">
        <f>IF($C$12="NHS West Essex CCG",ROUND(SUMIFS('Routes rawdata'!T:T,'Routes rawdata'!$A:$A,$C$12,'Routes rawdata'!$B:$B,$C28),1)&amp;")",ROUND(SUMIFS('Routes rawdata'!Q:Q,'Routes rawdata'!$A:$A,$C$12,'Routes rawdata'!$B:$B,$C28),1)&amp;")")</f>
        <v>10.6)</v>
      </c>
      <c r="O29" s="255" t="str">
        <f>IF($C$12="NHS West Essex CCG"," ","("&amp;ROUND(SUMIFS('Routes rawdata'!S:S,'Routes rawdata'!$A:$A,$C$12,'Routes rawdata'!$B:$B,$C28),1)&amp;",")</f>
        <v>(5.8,</v>
      </c>
      <c r="P29" s="256" t="str">
        <f>IF($C$12="NHS West Essex CCG","",ROUND(SUMIFS('Routes rawdata'!T:T,'Routes rawdata'!$A:$A,$C$12,'Routes rawdata'!$B:$B,$C28),1)&amp;")")</f>
        <v>6.3)</v>
      </c>
      <c r="Q29" s="21"/>
      <c r="R29" s="21"/>
      <c r="S29" s="21"/>
      <c r="T29" s="21"/>
      <c r="U29" s="21"/>
      <c r="V29" s="22"/>
      <c r="W29" s="22"/>
    </row>
    <row r="30" spans="1:23" s="46" customFormat="1" ht="25.5" customHeight="1" x14ac:dyDescent="0.25">
      <c r="A30" s="21"/>
      <c r="B30" s="204"/>
      <c r="C30" s="209" t="str">
        <f>IF(C12="NHS West Essex CCG","75+","75-84")</f>
        <v>75-84</v>
      </c>
      <c r="D30" s="24"/>
      <c r="E30" s="206">
        <f>SUMIFS('Routes rawdata'!C:C,'Routes rawdata'!$A:$A,$C$12,'Routes rawdata'!$B:$B,$C30)</f>
        <v>27.38</v>
      </c>
      <c r="F30" s="206"/>
      <c r="G30" s="206">
        <f>SUMIFS('Routes rawdata'!F:F,'Routes rawdata'!$A:$A,$C$12,'Routes rawdata'!$B:$B,$C30)</f>
        <v>30.85</v>
      </c>
      <c r="H30" s="206"/>
      <c r="I30" s="206">
        <f>SUMIFS('Routes rawdata'!I:I,'Routes rawdata'!$A:$A,$C$12,'Routes rawdata'!$B:$B,$C30)</f>
        <v>26.33</v>
      </c>
      <c r="J30" s="206"/>
      <c r="K30" s="206">
        <f>SUMIFS('Routes rawdata'!L:L,'Routes rawdata'!$A:$A,$C$12,'Routes rawdata'!$B:$B,$C30)</f>
        <v>0.72</v>
      </c>
      <c r="L30" s="206"/>
      <c r="M30" s="206">
        <f>IF($C$12="NHS West Essex CCG",SUMIFS('Routes rawdata'!R:R,'Routes rawdata'!$A:$A,$C$12,'Routes rawdata'!$B:$B,$C30),SUMIFS('Routes rawdata'!O:O,'Routes rawdata'!$A:$A,$C$12,'Routes rawdata'!$B:$B,$C30))</f>
        <v>9.86</v>
      </c>
      <c r="N30" s="206"/>
      <c r="O30" s="254">
        <f>IF($C$12="NHS West Essex CCG","",SUMIFS('Routes rawdata'!R:R,'Routes rawdata'!$A:$A,$C$12,'Routes rawdata'!$B:$B,$C30))</f>
        <v>4.8600000000000003</v>
      </c>
      <c r="P30" s="254"/>
      <c r="Q30" s="21"/>
      <c r="R30" s="21"/>
      <c r="S30" s="21"/>
      <c r="T30" s="21"/>
      <c r="U30" s="21"/>
      <c r="V30" s="22"/>
      <c r="W30" s="22"/>
    </row>
    <row r="31" spans="1:23" s="46" customFormat="1" ht="25.5" customHeight="1" x14ac:dyDescent="0.25">
      <c r="A31" s="21"/>
      <c r="B31" s="204"/>
      <c r="C31" s="208"/>
      <c r="D31" s="126"/>
      <c r="E31" s="134" t="str">
        <f>"("&amp;ROUND(SUMIFS('Routes rawdata'!D:D,'Routes rawdata'!$A:$A,$C$12,'Routes rawdata'!$B:$B,$C30),1)&amp;","</f>
        <v>(26.9,</v>
      </c>
      <c r="F31" s="135" t="str">
        <f>ROUND(SUMIFS('Routes rawdata'!E:E,'Routes rawdata'!$A:$A,$C$12,'Routes rawdata'!$B:$B,$C30),1)&amp;")"</f>
        <v>27.8)</v>
      </c>
      <c r="G31" s="134" t="str">
        <f>"("&amp;ROUND(SUMIFS('Routes rawdata'!G:G,'Routes rawdata'!$A:$A,$C$12,'Routes rawdata'!$B:$B,$C30),1)&amp;","</f>
        <v>(30.4,</v>
      </c>
      <c r="H31" s="135" t="str">
        <f>ROUND(SUMIFS('Routes rawdata'!H:H,'Routes rawdata'!$A:$A,$C$12,'Routes rawdata'!$B:$B,$C30),1)&amp;")"</f>
        <v>31.3)</v>
      </c>
      <c r="I31" s="134" t="str">
        <f>"("&amp;ROUND(SUMIFS('Routes rawdata'!J:J,'Routes rawdata'!$A:$A,$C$12,'Routes rawdata'!$B:$B,$C30),1)&amp;","</f>
        <v>(25.9,</v>
      </c>
      <c r="J31" s="135" t="str">
        <f>ROUND(SUMIFS('Routes rawdata'!K:K,'Routes rawdata'!$A:$A,$C$12,'Routes rawdata'!$B:$B,$C30),1)&amp;")"</f>
        <v>26.8)</v>
      </c>
      <c r="K31" s="134" t="str">
        <f>"("&amp;ROUND(SUMIFS('Routes rawdata'!M:M,'Routes rawdata'!$A:$A,$C$12,'Routes rawdata'!$B:$B,$C30),1)&amp;","</f>
        <v>(0.6,</v>
      </c>
      <c r="L31" s="135" t="str">
        <f>ROUND(SUMIFS('Routes rawdata'!N:N,'Routes rawdata'!$A:$A,$C$12,'Routes rawdata'!$B:$B,$C30),1)&amp;")"</f>
        <v>0.8)</v>
      </c>
      <c r="M31" s="134" t="str">
        <f>IF($C$12="NHS West Essex CCG","("&amp;ROUND(SUMIFS('Routes rawdata'!S:S,'Routes rawdata'!$A:$A,$C$12,'Routes rawdata'!$B:$B,$C30),1)&amp;",","("&amp;ROUND(SUMIFS('Routes rawdata'!P:P,'Routes rawdata'!$A:$A,$C$12,'Routes rawdata'!$B:$B,$C30),1)&amp;",")</f>
        <v>(9.6,</v>
      </c>
      <c r="N31" s="135" t="str">
        <f>IF($C$12="NHS West Essex CCG",ROUND(SUMIFS('Routes rawdata'!T:T,'Routes rawdata'!$A:$A,$C$12,'Routes rawdata'!$B:$B,$C30),1)&amp;")",ROUND(SUMIFS('Routes rawdata'!Q:Q,'Routes rawdata'!$A:$A,$C$12,'Routes rawdata'!$B:$B,$C30),1)&amp;")")</f>
        <v>10.2)</v>
      </c>
      <c r="O31" s="255" t="str">
        <f>IF($C$12="NHS West Essex CCG"," ","("&amp;ROUND(SUMIFS('Routes rawdata'!S:S,'Routes rawdata'!$A:$A,$C$12,'Routes rawdata'!$B:$B,$C30),1)&amp;",")</f>
        <v>(4.6,</v>
      </c>
      <c r="P31" s="256" t="str">
        <f>IF($C$12="NHS West Essex CCG","",ROUND(SUMIFS('Routes rawdata'!T:T,'Routes rawdata'!$A:$A,$C$12,'Routes rawdata'!$B:$B,$C30),1)&amp;")")</f>
        <v>5.1)</v>
      </c>
      <c r="Q31" s="21"/>
      <c r="R31" s="21"/>
      <c r="S31" s="21"/>
      <c r="T31" s="21"/>
      <c r="U31" s="21"/>
      <c r="V31" s="22"/>
      <c r="W31" s="22"/>
    </row>
    <row r="32" spans="1:23" s="46" customFormat="1" ht="25.5" customHeight="1" x14ac:dyDescent="0.25">
      <c r="A32" s="21"/>
      <c r="B32" s="204"/>
      <c r="C32" s="209" t="str">
        <f>IF(C12="NHS West Essex CCG"," ","85+")</f>
        <v>85+</v>
      </c>
      <c r="D32" s="20"/>
      <c r="E32" s="206">
        <f>SUMIFS('Routes rawdata'!C:C,'Routes rawdata'!$A:$A,$C$12,'Routes rawdata'!$B:$B,$C32)</f>
        <v>42.39</v>
      </c>
      <c r="F32" s="206"/>
      <c r="G32" s="206">
        <f>SUMIFS('Routes rawdata'!F:F,'Routes rawdata'!$A:$A,$C$12,'Routes rawdata'!$B:$B,$C32)</f>
        <v>23.64</v>
      </c>
      <c r="H32" s="206"/>
      <c r="I32" s="206">
        <f>SUMIFS('Routes rawdata'!I:I,'Routes rawdata'!$A:$A,$C$12,'Routes rawdata'!$B:$B,$C32)</f>
        <v>20.37</v>
      </c>
      <c r="J32" s="206"/>
      <c r="K32" s="206">
        <f>SUMIFS('Routes rawdata'!L:L,'Routes rawdata'!$A:$A,$C$12,'Routes rawdata'!$B:$B,$C32)</f>
        <v>0.05</v>
      </c>
      <c r="L32" s="206"/>
      <c r="M32" s="206">
        <f>IF($C$12="NHS West Essex CCG",SUMIFS('Routes rawdata'!R:R,'Routes rawdata'!$A:$A,$C$12,'Routes rawdata'!$B:$B,$C32),SUMIFS('Routes rawdata'!O:O,'Routes rawdata'!$A:$A,$C$12,'Routes rawdata'!$B:$B,$C32))</f>
        <v>7.79</v>
      </c>
      <c r="N32" s="206"/>
      <c r="O32" s="254">
        <f>IF($C$12="NHS West Essex CCG","",SUMIFS('Routes rawdata'!R:R,'Routes rawdata'!$A:$A,$C$12,'Routes rawdata'!$B:$B,$C32))</f>
        <v>5.77</v>
      </c>
      <c r="P32" s="254"/>
      <c r="Q32" s="21"/>
      <c r="R32" s="21"/>
      <c r="S32" s="21"/>
      <c r="T32" s="21"/>
      <c r="U32" s="21"/>
      <c r="V32" s="22"/>
      <c r="W32" s="22"/>
    </row>
    <row r="33" spans="1:23" s="46" customFormat="1" ht="25.5" customHeight="1" x14ac:dyDescent="0.25">
      <c r="A33" s="21"/>
      <c r="B33" s="204"/>
      <c r="C33" s="207"/>
      <c r="D33" s="20"/>
      <c r="E33" s="136" t="str">
        <f>"("&amp;ROUND(SUMIFS('Routes rawdata'!D:D,'Routes rawdata'!$A:$A,$C$12,'Routes rawdata'!$B:$B,$C32),1)&amp;","</f>
        <v>(41.7,</v>
      </c>
      <c r="F33" s="137" t="str">
        <f>ROUND(SUMIFS('Routes rawdata'!E:E,'Routes rawdata'!$A:$A,$C$12,'Routes rawdata'!$B:$B,$C32),1)&amp;")"</f>
        <v>43.1)</v>
      </c>
      <c r="G33" s="136" t="str">
        <f>"("&amp;ROUND(SUMIFS('Routes rawdata'!I:I,'Routes rawdata'!$A:$A,$C$12,'Routes rawdata'!$B:$B,$C32),1)&amp;","</f>
        <v>(20.4,</v>
      </c>
      <c r="H33" s="137" t="str">
        <f>ROUND(SUMIFS('Routes rawdata'!J:J,'Routes rawdata'!$A:$A,$C$12,'Routes rawdata'!$B:$B,$C32),1)&amp;")"</f>
        <v>19.8)</v>
      </c>
      <c r="I33" s="136" t="str">
        <f>"("&amp;ROUND(SUMIFS('Routes rawdata'!J:J,'Routes rawdata'!$A:$A,$C$12,'Routes rawdata'!$B:$B,$C32),1)&amp;","</f>
        <v>(19.8,</v>
      </c>
      <c r="J33" s="137" t="str">
        <f>ROUND(SUMIFS('Routes rawdata'!K:K,'Routes rawdata'!$A:$A,$C$12,'Routes rawdata'!$B:$B,$C32),1)&amp;")"</f>
        <v>21)</v>
      </c>
      <c r="K33" s="136" t="str">
        <f>"("&amp;ROUND(SUMIFS('Routes rawdata'!M:M,'Routes rawdata'!$A:$A,$C$12,'Routes rawdata'!$B:$B,$C32),1)&amp;","</f>
        <v>(0,</v>
      </c>
      <c r="L33" s="137" t="str">
        <f>ROUND(SUMIFS('Routes rawdata'!N:N,'Routes rawdata'!$A:$A,$C$12,'Routes rawdata'!$B:$B,$C32),1)&amp;")"</f>
        <v>0.1)</v>
      </c>
      <c r="M33" s="136" t="str">
        <f>IF($C$12="NHS West Essex CCG","("&amp;ROUND(SUMIFS('Routes rawdata'!S:S,'Routes rawdata'!$A:$A,$C$12,'Routes rawdata'!$B:$B,$C32),1)&amp;",","("&amp;ROUND(SUMIFS('Routes rawdata'!P:P,'Routes rawdata'!$A:$A,$C$12,'Routes rawdata'!$B:$B,$C32),1)&amp;",")</f>
        <v>(7.4,</v>
      </c>
      <c r="N33" s="137" t="str">
        <f>IF($C$12="NHS West Essex CCG",ROUND(SUMIFS('Routes rawdata'!T:T,'Routes rawdata'!$A:$A,$C$12,'Routes rawdata'!$B:$B,$C32),1)&amp;")",ROUND(SUMIFS('Routes rawdata'!Q:Q,'Routes rawdata'!$A:$A,$C$12,'Routes rawdata'!$B:$B,$C32),1)&amp;")")</f>
        <v>8.2)</v>
      </c>
      <c r="O33" s="166" t="str">
        <f>IF($C$12="NHS West Essex CCG"," ","("&amp;ROUND(SUMIFS('Routes rawdata'!S:S,'Routes rawdata'!$A:$A,$C$12,'Routes rawdata'!$B:$B,$C32),1)&amp;",")</f>
        <v>(5.4,</v>
      </c>
      <c r="P33" s="165" t="str">
        <f>IF($C$12="NHS West Essex CCG","",ROUND(SUMIFS('Routes rawdata'!T:T,'Routes rawdata'!$A:$A,$C$12,'Routes rawdata'!$B:$B,$C32),1)&amp;")")</f>
        <v>6.1)</v>
      </c>
      <c r="Q33" s="21"/>
      <c r="R33" s="21"/>
      <c r="S33" s="21"/>
      <c r="T33" s="21"/>
      <c r="U33" s="21"/>
      <c r="V33" s="22"/>
      <c r="W33" s="22"/>
    </row>
    <row r="34" spans="1:23" s="46" customFormat="1" ht="13.5" customHeight="1" x14ac:dyDescent="0.25">
      <c r="A34" s="21"/>
      <c r="B34" s="131"/>
      <c r="C34" s="130"/>
      <c r="D34" s="20"/>
      <c r="E34" s="130"/>
      <c r="F34" s="130"/>
      <c r="G34" s="130"/>
      <c r="H34" s="130"/>
      <c r="I34" s="130"/>
      <c r="J34" s="130"/>
      <c r="K34" s="130"/>
      <c r="L34" s="130"/>
      <c r="M34" s="130"/>
      <c r="N34" s="130"/>
      <c r="O34" s="130"/>
      <c r="P34" s="138"/>
      <c r="Q34" s="21"/>
      <c r="R34" s="21"/>
      <c r="S34" s="21"/>
      <c r="T34" s="21"/>
      <c r="U34" s="21"/>
      <c r="V34" s="22"/>
      <c r="W34" s="22"/>
    </row>
    <row r="35" spans="1:23" s="46" customFormat="1" ht="25.5" customHeight="1" x14ac:dyDescent="0.25">
      <c r="A35" s="21"/>
      <c r="B35" s="204" t="s">
        <v>18</v>
      </c>
      <c r="C35" s="207" t="s">
        <v>21</v>
      </c>
      <c r="D35" s="20"/>
      <c r="E35" s="206">
        <f>SUMIFS('Routes rawdata'!C:C,'Routes rawdata'!$A:$A,$C$12,'Routes rawdata'!$B:$B,$C35)</f>
        <v>20.63</v>
      </c>
      <c r="F35" s="206"/>
      <c r="G35" s="206">
        <f>SUMIFS('Routes rawdata'!F:F,'Routes rawdata'!$A:$A,$C$12,'Routes rawdata'!$B:$B,$C35)</f>
        <v>29.96</v>
      </c>
      <c r="H35" s="206"/>
      <c r="I35" s="206">
        <f>SUMIFS('Routes rawdata'!I:I,'Routes rawdata'!$A:$A,$C$12,'Routes rawdata'!$B:$B,$C35)</f>
        <v>27.21</v>
      </c>
      <c r="J35" s="206"/>
      <c r="K35" s="206">
        <f>SUMIFS('Routes rawdata'!L:L,'Routes rawdata'!$A:$A,$C$12,'Routes rawdata'!$B:$B,$C35)</f>
        <v>6.3</v>
      </c>
      <c r="L35" s="206"/>
      <c r="M35" s="206">
        <f>IF($C$12="NHS West Essex CCG",SUMIFS('Routes rawdata'!R:R,'Routes rawdata'!$A:$A,$C$12,'Routes rawdata'!$B:$B,$C35),SUMIFS('Routes rawdata'!O:O,'Routes rawdata'!$A:$A,$C$12,'Routes rawdata'!$B:$B,$C35))</f>
        <v>11.06</v>
      </c>
      <c r="N35" s="206"/>
      <c r="O35" s="254">
        <f>IF($C$12="NHS West Essex CCG","",SUMIFS('Routes rawdata'!R:R,'Routes rawdata'!$A:$A,$C$12,'Routes rawdata'!$B:$B,$C35))</f>
        <v>4.83</v>
      </c>
      <c r="P35" s="254"/>
      <c r="Q35" s="21"/>
      <c r="R35" s="21"/>
      <c r="S35" s="21"/>
      <c r="T35" s="21"/>
      <c r="U35" s="21"/>
      <c r="V35" s="22"/>
      <c r="W35" s="22"/>
    </row>
    <row r="36" spans="1:23" s="46" customFormat="1" ht="25.5" customHeight="1" x14ac:dyDescent="0.25">
      <c r="A36" s="21"/>
      <c r="B36" s="204"/>
      <c r="C36" s="208"/>
      <c r="D36" s="126"/>
      <c r="E36" s="134" t="str">
        <f>"("&amp;ROUND(SUMIFS('Routes rawdata'!D:D,'Routes rawdata'!$A:$A,$C$12,'Routes rawdata'!$B:$B,$C35),1)&amp;","</f>
        <v>(20,</v>
      </c>
      <c r="F36" s="135" t="str">
        <f>ROUND(SUMIFS('Routes rawdata'!E:E,'Routes rawdata'!$A:$A,$C$12,'Routes rawdata'!$B:$B,$C35),1)&amp;")"</f>
        <v>21.3)</v>
      </c>
      <c r="G36" s="134" t="str">
        <f>"("&amp;ROUND(SUMIFS('Routes rawdata'!G:G,'Routes rawdata'!$A:$A,$C$12,'Routes rawdata'!$B:$B,$C35),1)&amp;","</f>
        <v>(29.2,</v>
      </c>
      <c r="H36" s="135" t="str">
        <f>ROUND(SUMIFS('Routes rawdata'!H:H,'Routes rawdata'!$A:$A,$C$12,'Routes rawdata'!$B:$B,$C35),1)&amp;")"</f>
        <v>30.7)</v>
      </c>
      <c r="I36" s="134" t="str">
        <f>"("&amp;ROUND(SUMIFS('Routes rawdata'!J:J,'Routes rawdata'!$A:$A,$C$12,'Routes rawdata'!$B:$B,$C35),1)&amp;","</f>
        <v>(26.5,</v>
      </c>
      <c r="J36" s="135" t="str">
        <f>ROUND(SUMIFS('Routes rawdata'!K:K,'Routes rawdata'!$A:$A,$C$12,'Routes rawdata'!$B:$B,$C35),1)&amp;")"</f>
        <v>28)</v>
      </c>
      <c r="K36" s="134" t="str">
        <f>"("&amp;ROUND(SUMIFS('Routes rawdata'!M:M,'Routes rawdata'!$A:$A,$C$12,'Routes rawdata'!$B:$B,$C35),1)&amp;","</f>
        <v>(5.9,</v>
      </c>
      <c r="L36" s="135" t="str">
        <f>ROUND(SUMIFS('Routes rawdata'!N:N,'Routes rawdata'!$A:$A,$C$12,'Routes rawdata'!$B:$B,$C35),1)&amp;")"</f>
        <v>6.7)</v>
      </c>
      <c r="M36" s="134" t="str">
        <f>IF($C$12="NHS West Essex CCG","("&amp;ROUND(SUMIFS('Routes rawdata'!S:S,'Routes rawdata'!$A:$A,$C$12,'Routes rawdata'!$B:$B,$C35),1)&amp;",","("&amp;ROUND(SUMIFS('Routes rawdata'!P:P,'Routes rawdata'!$A:$A,$C$12,'Routes rawdata'!$B:$B,$C35),1)&amp;",")</f>
        <v>(10.5,</v>
      </c>
      <c r="N36" s="135" t="str">
        <f>IF($C$12="NHS West Essex CCG",ROUND(SUMIFS('Routes rawdata'!T:T,'Routes rawdata'!$A:$A,$C$12,'Routes rawdata'!$B:$B,$C35),1)&amp;")",ROUND(SUMIFS('Routes rawdata'!Q:Q,'Routes rawdata'!$A:$A,$C$12,'Routes rawdata'!$B:$B,$C35),1)&amp;")")</f>
        <v>11.6)</v>
      </c>
      <c r="O36" s="255" t="str">
        <f>IF($C$12="NHS West Essex CCG"," ","("&amp;ROUND(SUMIFS('Routes rawdata'!S:S,'Routes rawdata'!$A:$A,$C$12,'Routes rawdata'!$B:$B,$C35),1)&amp;",")</f>
        <v>(4.5,</v>
      </c>
      <c r="P36" s="256" t="str">
        <f>IF($C$12="NHS West Essex CCG","",ROUND(SUMIFS('Routes rawdata'!T:T,'Routes rawdata'!$A:$A,$C$12,'Routes rawdata'!$B:$B,$C35),1)&amp;")")</f>
        <v>5.2)</v>
      </c>
      <c r="Q36" s="21"/>
      <c r="R36" s="21"/>
      <c r="S36" s="21"/>
      <c r="T36" s="21"/>
      <c r="U36" s="21"/>
      <c r="V36" s="22"/>
      <c r="W36" s="22"/>
    </row>
    <row r="37" spans="1:23" s="46" customFormat="1" ht="25.5" customHeight="1" x14ac:dyDescent="0.25">
      <c r="A37" s="21"/>
      <c r="B37" s="204"/>
      <c r="C37" s="207" t="s">
        <v>20</v>
      </c>
      <c r="D37" s="20"/>
      <c r="E37" s="206">
        <f>SUMIFS('Routes rawdata'!C:C,'Routes rawdata'!$A:$A,$C$12,'Routes rawdata'!$B:$B,$C37)</f>
        <v>20.149999999999999</v>
      </c>
      <c r="F37" s="206"/>
      <c r="G37" s="206">
        <f>SUMIFS('Routes rawdata'!F:F,'Routes rawdata'!$A:$A,$C$12,'Routes rawdata'!$B:$B,$C37)</f>
        <v>33.44</v>
      </c>
      <c r="H37" s="206"/>
      <c r="I37" s="206">
        <f>SUMIFS('Routes rawdata'!I:I,'Routes rawdata'!$A:$A,$C$12,'Routes rawdata'!$B:$B,$C37)</f>
        <v>27.7</v>
      </c>
      <c r="J37" s="206"/>
      <c r="K37" s="206">
        <f>SUMIFS('Routes rawdata'!L:L,'Routes rawdata'!$A:$A,$C$12,'Routes rawdata'!$B:$B,$C37)</f>
        <v>3.98</v>
      </c>
      <c r="L37" s="206"/>
      <c r="M37" s="206">
        <f>IF($C$12="NHS West Essex CCG",SUMIFS('Routes rawdata'!R:R,'Routes rawdata'!$A:$A,$C$12,'Routes rawdata'!$B:$B,$C37),SUMIFS('Routes rawdata'!O:O,'Routes rawdata'!$A:$A,$C$12,'Routes rawdata'!$B:$B,$C37))</f>
        <v>10.57</v>
      </c>
      <c r="N37" s="206"/>
      <c r="O37" s="254">
        <f>IF($C$12="NHS West Essex CCG","",SUMIFS('Routes rawdata'!R:R,'Routes rawdata'!$A:$A,$C$12,'Routes rawdata'!$B:$B,$C37))</f>
        <v>4.16</v>
      </c>
      <c r="P37" s="254"/>
      <c r="Q37" s="21"/>
      <c r="R37" s="21"/>
      <c r="S37" s="21"/>
      <c r="T37" s="21"/>
      <c r="U37" s="21"/>
      <c r="V37" s="22"/>
      <c r="W37" s="22"/>
    </row>
    <row r="38" spans="1:23" s="46" customFormat="1" ht="25.5" customHeight="1" x14ac:dyDescent="0.25">
      <c r="A38" s="21"/>
      <c r="B38" s="204"/>
      <c r="C38" s="208"/>
      <c r="D38" s="126"/>
      <c r="E38" s="134" t="str">
        <f>"("&amp;ROUND(SUMIFS('Routes rawdata'!D:D,'Routes rawdata'!$A:$A,$C$12,'Routes rawdata'!$B:$B,$C37),1)&amp;","</f>
        <v>(19.5,</v>
      </c>
      <c r="F38" s="135" t="str">
        <f>ROUND(SUMIFS('Routes rawdata'!E:E,'Routes rawdata'!$A:$A,$C$12,'Routes rawdata'!$B:$B,$C37),1)&amp;")"</f>
        <v>20.8)</v>
      </c>
      <c r="G38" s="134" t="str">
        <f>"("&amp;ROUND(SUMIFS('Routes rawdata'!G:G,'Routes rawdata'!$A:$A,$C$12,'Routes rawdata'!$B:$B,$C37),1)&amp;","</f>
        <v>(32.7,</v>
      </c>
      <c r="H38" s="135" t="str">
        <f>ROUND(SUMIFS('Routes rawdata'!H:H,'Routes rawdata'!$A:$A,$C$12,'Routes rawdata'!$B:$B,$C37),1)&amp;")"</f>
        <v>34.2)</v>
      </c>
      <c r="I38" s="134" t="str">
        <f>"("&amp;ROUND(SUMIFS('Routes rawdata'!J:J,'Routes rawdata'!$A:$A,$C$12,'Routes rawdata'!$B:$B,$C37),1)&amp;","</f>
        <v>(27,</v>
      </c>
      <c r="J38" s="135" t="str">
        <f>ROUND(SUMIFS('Routes rawdata'!K:K,'Routes rawdata'!$A:$A,$C$12,'Routes rawdata'!$B:$B,$C37),1)&amp;")"</f>
        <v>28.4)</v>
      </c>
      <c r="K38" s="134" t="str">
        <f>"("&amp;ROUND(SUMIFS('Routes rawdata'!M:M,'Routes rawdata'!$A:$A,$C$12,'Routes rawdata'!$B:$B,$C37),1)&amp;","</f>
        <v>(3.7,</v>
      </c>
      <c r="L38" s="135" t="str">
        <f>ROUND(SUMIFS('Routes rawdata'!N:N,'Routes rawdata'!$A:$A,$C$12,'Routes rawdata'!$B:$B,$C37),1)&amp;")"</f>
        <v>4.3)</v>
      </c>
      <c r="M38" s="134" t="str">
        <f>IF($C$12="NHS West Essex CCG","("&amp;ROUND(SUMIFS('Routes rawdata'!S:S,'Routes rawdata'!$A:$A,$C$12,'Routes rawdata'!$B:$B,$C37),1)&amp;",","("&amp;ROUND(SUMIFS('Routes rawdata'!P:P,'Routes rawdata'!$A:$A,$C$12,'Routes rawdata'!$B:$B,$C37),1)&amp;",")</f>
        <v>(10.1,</v>
      </c>
      <c r="N38" s="135" t="str">
        <f>IF($C$12="NHS West Essex CCG",ROUND(SUMIFS('Routes rawdata'!T:T,'Routes rawdata'!$A:$A,$C$12,'Routes rawdata'!$B:$B,$C37),1)&amp;")",ROUND(SUMIFS('Routes rawdata'!Q:Q,'Routes rawdata'!$A:$A,$C$12,'Routes rawdata'!$B:$B,$C37),1)&amp;")")</f>
        <v>11.1)</v>
      </c>
      <c r="O38" s="255" t="str">
        <f>IF($C$12="NHS West Essex CCG"," ","("&amp;ROUND(SUMIFS('Routes rawdata'!S:S,'Routes rawdata'!$A:$A,$C$12,'Routes rawdata'!$B:$B,$C37),1)&amp;",")</f>
        <v>(3.8,</v>
      </c>
      <c r="P38" s="256" t="str">
        <f>IF($C$12="NHS West Essex CCG","",ROUND(SUMIFS('Routes rawdata'!T:T,'Routes rawdata'!$A:$A,$C$12,'Routes rawdata'!$B:$B,$C37),1)&amp;")")</f>
        <v>4.5)</v>
      </c>
      <c r="Q38" s="21"/>
      <c r="R38" s="21"/>
      <c r="S38" s="21"/>
      <c r="T38" s="21"/>
      <c r="U38" s="21"/>
      <c r="V38" s="22"/>
      <c r="W38" s="22"/>
    </row>
    <row r="39" spans="1:23" s="46" customFormat="1" ht="25.5" customHeight="1" x14ac:dyDescent="0.25">
      <c r="A39" s="21"/>
      <c r="B39" s="204"/>
      <c r="C39" s="207" t="str">
        <f>IF(C12="NHS West Essex CCG","Mixed/Other/Unknown","Mixed/Other")</f>
        <v>Mixed/Other</v>
      </c>
      <c r="D39" s="24"/>
      <c r="E39" s="206">
        <f>SUMIFS('Routes rawdata'!C:C,'Routes rawdata'!$A:$A,$C$12,'Routes rawdata'!$B:$B,$C39)</f>
        <v>21.69</v>
      </c>
      <c r="F39" s="206"/>
      <c r="G39" s="206">
        <f>SUMIFS('Routes rawdata'!F:F,'Routes rawdata'!$A:$A,$C$12,'Routes rawdata'!$B:$B,$C39)</f>
        <v>30.47</v>
      </c>
      <c r="H39" s="206"/>
      <c r="I39" s="206">
        <f>SUMIFS('Routes rawdata'!I:I,'Routes rawdata'!$A:$A,$C$12,'Routes rawdata'!$B:$B,$C39)</f>
        <v>25.15</v>
      </c>
      <c r="J39" s="206"/>
      <c r="K39" s="206">
        <f>SUMIFS('Routes rawdata'!L:L,'Routes rawdata'!$A:$A,$C$12,'Routes rawdata'!$B:$B,$C39)</f>
        <v>5.34</v>
      </c>
      <c r="L39" s="206"/>
      <c r="M39" s="206">
        <f>IF($C$12="NHS West Essex CCG",SUMIFS('Routes rawdata'!R:R,'Routes rawdata'!$A:$A,$C$12,'Routes rawdata'!$B:$B,$C39),SUMIFS('Routes rawdata'!O:O,'Routes rawdata'!$A:$A,$C$12,'Routes rawdata'!$B:$B,$C39))</f>
        <v>10.68</v>
      </c>
      <c r="N39" s="206"/>
      <c r="O39" s="254">
        <f>IF($C$12="NHS West Essex CCG","",SUMIFS('Routes rawdata'!R:R,'Routes rawdata'!$A:$A,$C$12,'Routes rawdata'!$B:$B,$C39))</f>
        <v>6.68</v>
      </c>
      <c r="P39" s="254"/>
      <c r="Q39" s="21"/>
      <c r="R39" s="21"/>
      <c r="S39" s="21"/>
      <c r="T39" s="21"/>
      <c r="U39" s="21"/>
      <c r="V39" s="22"/>
      <c r="W39" s="22"/>
    </row>
    <row r="40" spans="1:23" s="46" customFormat="1" ht="25.5" customHeight="1" x14ac:dyDescent="0.25">
      <c r="A40" s="21"/>
      <c r="B40" s="204"/>
      <c r="C40" s="208"/>
      <c r="D40" s="126"/>
      <c r="E40" s="134" t="str">
        <f>"("&amp;ROUND(SUMIFS('Routes rawdata'!D:D,'Routes rawdata'!$A:$A,$C$12,'Routes rawdata'!$B:$B,$C39),1)&amp;","</f>
        <v>(20.9,</v>
      </c>
      <c r="F40" s="135" t="str">
        <f>ROUND(SUMIFS('Routes rawdata'!E:E,'Routes rawdata'!$A:$A,$C$12,'Routes rawdata'!$B:$B,$C39),1)&amp;")"</f>
        <v>22.5)</v>
      </c>
      <c r="G40" s="134" t="str">
        <f>"("&amp;ROUND(SUMIFS('Routes rawdata'!G:G,'Routes rawdata'!$A:$A,$C$12,'Routes rawdata'!$B:$B,$C39),1)&amp;","</f>
        <v>(29.6,</v>
      </c>
      <c r="H40" s="135" t="str">
        <f>ROUND(SUMIFS('Routes rawdata'!H:H,'Routes rawdata'!$A:$A,$C$12,'Routes rawdata'!$B:$B,$C39),1)&amp;")"</f>
        <v>31.4)</v>
      </c>
      <c r="I40" s="134" t="str">
        <f>"("&amp;ROUND(SUMIFS('Routes rawdata'!J:J,'Routes rawdata'!$A:$A,$C$12,'Routes rawdata'!$B:$B,$C39),1)&amp;","</f>
        <v>(24.3,</v>
      </c>
      <c r="J40" s="135" t="str">
        <f>ROUND(SUMIFS('Routes rawdata'!K:K,'Routes rawdata'!$A:$A,$C$12,'Routes rawdata'!$B:$B,$C39),1)&amp;")"</f>
        <v>26)</v>
      </c>
      <c r="K40" s="134" t="str">
        <f>"("&amp;ROUND(SUMIFS('Routes rawdata'!M:M,'Routes rawdata'!$A:$A,$C$12,'Routes rawdata'!$B:$B,$C39),1)&amp;","</f>
        <v>(4.9,</v>
      </c>
      <c r="L40" s="135" t="str">
        <f>ROUND(SUMIFS('Routes rawdata'!N:N,'Routes rawdata'!$A:$A,$C$12,'Routes rawdata'!$B:$B,$C39),1)&amp;")"</f>
        <v>5.8)</v>
      </c>
      <c r="M40" s="134" t="str">
        <f>IF($C$12="NHS West Essex CCG","("&amp;ROUND(SUMIFS('Routes rawdata'!S:S,'Routes rawdata'!$A:$A,$C$12,'Routes rawdata'!$B:$B,$C39),1)&amp;",","("&amp;ROUND(SUMIFS('Routes rawdata'!P:P,'Routes rawdata'!$A:$A,$C$12,'Routes rawdata'!$B:$B,$C39),1)&amp;",")</f>
        <v>(10.1,</v>
      </c>
      <c r="N40" s="135" t="str">
        <f>IF($C$12="NHS West Essex CCG",ROUND(SUMIFS('Routes rawdata'!T:T,'Routes rawdata'!$A:$A,$C$12,'Routes rawdata'!$B:$B,$C39),1)&amp;")",ROUND(SUMIFS('Routes rawdata'!Q:Q,'Routes rawdata'!$A:$A,$C$12,'Routes rawdata'!$B:$B,$C39),1)&amp;")")</f>
        <v>11.3)</v>
      </c>
      <c r="O40" s="255" t="str">
        <f>IF($C$12="NHS West Essex CCG"," ","("&amp;ROUND(SUMIFS('Routes rawdata'!S:S,'Routes rawdata'!$A:$A,$C$12,'Routes rawdata'!$B:$B,$C39),1)&amp;",")</f>
        <v>(6.2,</v>
      </c>
      <c r="P40" s="256" t="str">
        <f>IF($C$12="NHS West Essex CCG","",ROUND(SUMIFS('Routes rawdata'!T:T,'Routes rawdata'!$A:$A,$C$12,'Routes rawdata'!$B:$B,$C39),1)&amp;")")</f>
        <v>7.2)</v>
      </c>
      <c r="Q40" s="21"/>
      <c r="R40" s="21"/>
      <c r="S40" s="21"/>
      <c r="T40" s="21"/>
      <c r="U40" s="21"/>
      <c r="V40" s="22"/>
      <c r="W40" s="22"/>
    </row>
    <row r="41" spans="1:23" s="46" customFormat="1" ht="25.5" customHeight="1" x14ac:dyDescent="0.25">
      <c r="A41" s="21"/>
      <c r="B41" s="204"/>
      <c r="C41" s="207" t="s">
        <v>19</v>
      </c>
      <c r="D41" s="20"/>
      <c r="E41" s="206">
        <f>SUMIFS('Routes rawdata'!C:C,'Routes rawdata'!$A:$A,$C$12,'Routes rawdata'!$B:$B,$C41)</f>
        <v>22.66</v>
      </c>
      <c r="F41" s="206"/>
      <c r="G41" s="206">
        <f>SUMIFS('Routes rawdata'!F:F,'Routes rawdata'!$A:$A,$C$12,'Routes rawdata'!$B:$B,$C41)</f>
        <v>31.47</v>
      </c>
      <c r="H41" s="206"/>
      <c r="I41" s="206">
        <f>SUMIFS('Routes rawdata'!I:I,'Routes rawdata'!$A:$A,$C$12,'Routes rawdata'!$B:$B,$C41)</f>
        <v>25.95</v>
      </c>
      <c r="J41" s="206"/>
      <c r="K41" s="206">
        <f>SUMIFS('Routes rawdata'!L:L,'Routes rawdata'!$A:$A,$C$12,'Routes rawdata'!$B:$B,$C41)</f>
        <v>4.79</v>
      </c>
      <c r="L41" s="206"/>
      <c r="M41" s="206">
        <f>IF($C$12="NHS West Essex CCG",SUMIFS('Routes rawdata'!R:R,'Routes rawdata'!$A:$A,$C$12,'Routes rawdata'!$B:$B,$C41),SUMIFS('Routes rawdata'!O:O,'Routes rawdata'!$A:$A,$C$12,'Routes rawdata'!$B:$B,$C41))</f>
        <v>10.130000000000001</v>
      </c>
      <c r="N41" s="206"/>
      <c r="O41" s="254">
        <f>IF($C$12="NHS West Essex CCG","",SUMIFS('Routes rawdata'!R:R,'Routes rawdata'!$A:$A,$C$12,'Routes rawdata'!$B:$B,$C41))</f>
        <v>5</v>
      </c>
      <c r="P41" s="254"/>
      <c r="Q41" s="21"/>
      <c r="R41" s="21"/>
      <c r="S41" s="21"/>
      <c r="T41" s="21"/>
      <c r="U41" s="26"/>
      <c r="V41" s="22"/>
      <c r="W41" s="22"/>
    </row>
    <row r="42" spans="1:23" s="46" customFormat="1" ht="25.5" customHeight="1" x14ac:dyDescent="0.25">
      <c r="A42" s="21"/>
      <c r="B42" s="204"/>
      <c r="C42" s="208"/>
      <c r="D42" s="126"/>
      <c r="E42" s="134" t="str">
        <f>"("&amp;ROUND(SUMIFS('Routes rawdata'!D:D,'Routes rawdata'!$A:$A,$C$12,'Routes rawdata'!$B:$B,$C41),1)&amp;","</f>
        <v>(22.4,</v>
      </c>
      <c r="F42" s="135" t="str">
        <f>ROUND(SUMIFS('Routes rawdata'!E:E,'Routes rawdata'!$A:$A,$C$12,'Routes rawdata'!$B:$B,$C41),1)&amp;")"</f>
        <v>22.9)</v>
      </c>
      <c r="G42" s="134" t="str">
        <f>"("&amp;ROUND(SUMIFS('Routes rawdata'!G:G,'Routes rawdata'!$A:$A,$C$12,'Routes rawdata'!$B:$B,$C41),1)&amp;","</f>
        <v>(31.2,</v>
      </c>
      <c r="H42" s="135" t="str">
        <f>ROUND(SUMIFS('Routes rawdata'!H:H,'Routes rawdata'!$A:$A,$C$12,'Routes rawdata'!$B:$B,$C41),1)&amp;")"</f>
        <v>31.7)</v>
      </c>
      <c r="I42" s="134" t="str">
        <f>"("&amp;ROUND(SUMIFS('Routes rawdata'!J:J,'Routes rawdata'!$A:$A,$C$12,'Routes rawdata'!$B:$B,$C41),1)&amp;","</f>
        <v>(25.7,</v>
      </c>
      <c r="J42" s="135" t="str">
        <f>ROUND(SUMIFS('Routes rawdata'!K:K,'Routes rawdata'!$A:$A,$C$12,'Routes rawdata'!$B:$B,$C41),1)&amp;")"</f>
        <v>26.2)</v>
      </c>
      <c r="K42" s="134" t="str">
        <f>"("&amp;ROUND(SUMIFS('Routes rawdata'!M:M,'Routes rawdata'!$A:$A,$C$12,'Routes rawdata'!$B:$B,$C41),1)&amp;","</f>
        <v>(4.7,</v>
      </c>
      <c r="L42" s="135" t="str">
        <f>ROUND(SUMIFS('Routes rawdata'!N:N,'Routes rawdata'!$A:$A,$C$12,'Routes rawdata'!$B:$B,$C41),1)&amp;")"</f>
        <v>4.9)</v>
      </c>
      <c r="M42" s="134" t="str">
        <f>IF($C$12="NHS West Essex CCG","("&amp;ROUND(SUMIFS('Routes rawdata'!S:S,'Routes rawdata'!$A:$A,$C$12,'Routes rawdata'!$B:$B,$C41),1)&amp;",","("&amp;ROUND(SUMIFS('Routes rawdata'!P:P,'Routes rawdata'!$A:$A,$C$12,'Routes rawdata'!$B:$B,$C41),1)&amp;",")</f>
        <v>(10,</v>
      </c>
      <c r="N42" s="135" t="str">
        <f>IF($C$12="NHS West Essex CCG",ROUND(SUMIFS('Routes rawdata'!T:T,'Routes rawdata'!$A:$A,$C$12,'Routes rawdata'!$B:$B,$C41),1)&amp;")",ROUND(SUMIFS('Routes rawdata'!Q:Q,'Routes rawdata'!$A:$A,$C$12,'Routes rawdata'!$B:$B,$C41),1)&amp;")")</f>
        <v>10.3)</v>
      </c>
      <c r="O42" s="255" t="str">
        <f>IF($C$12="NHS West Essex CCG"," ","("&amp;ROUND(SUMIFS('Routes rawdata'!S:S,'Routes rawdata'!$A:$A,$C$12,'Routes rawdata'!$B:$B,$C41),1)&amp;",")</f>
        <v>(4.9,</v>
      </c>
      <c r="P42" s="256" t="str">
        <f>IF($C$12="NHS West Essex CCG","",ROUND(SUMIFS('Routes rawdata'!T:T,'Routes rawdata'!$A:$A,$C$12,'Routes rawdata'!$B:$B,$C41),1)&amp;")")</f>
        <v>5.1)</v>
      </c>
      <c r="Q42" s="21"/>
      <c r="R42" s="21"/>
      <c r="S42" s="21"/>
      <c r="T42" s="21"/>
      <c r="U42" s="21"/>
      <c r="V42" s="22"/>
      <c r="W42" s="22"/>
    </row>
    <row r="43" spans="1:23" s="46" customFormat="1" ht="25.5" customHeight="1" x14ac:dyDescent="0.25">
      <c r="A43" s="21"/>
      <c r="B43" s="204"/>
      <c r="C43" s="204" t="str">
        <f>IF(C12="NHS West Essex CCG"," ","Unknown")</f>
        <v>Unknown</v>
      </c>
      <c r="D43" s="20"/>
      <c r="E43" s="206">
        <f>SUMIFS('Routes rawdata'!C:C,'Routes rawdata'!$A:$A,$C$12,'Routes rawdata'!$B:$B,$C43)</f>
        <v>13.84</v>
      </c>
      <c r="F43" s="206"/>
      <c r="G43" s="206">
        <f>SUMIFS('Routes rawdata'!F:F,'Routes rawdata'!$A:$A,$C$12,'Routes rawdata'!$B:$B,$C43)</f>
        <v>20.010000000000002</v>
      </c>
      <c r="H43" s="206"/>
      <c r="I43" s="206">
        <f>SUMIFS('Routes rawdata'!I:I,'Routes rawdata'!$A:$A,$C$12,'Routes rawdata'!$B:$B,$C43)</f>
        <v>22.33</v>
      </c>
      <c r="J43" s="206"/>
      <c r="K43" s="206">
        <f>SUMIFS('Routes rawdata'!L:L,'Routes rawdata'!$A:$A,$C$12,'Routes rawdata'!$B:$B,$C43)</f>
        <v>4.6100000000000003</v>
      </c>
      <c r="L43" s="206"/>
      <c r="M43" s="206">
        <f>IF($C$12="NHS West Essex CCG",SUMIFS('Routes rawdata'!R:R,'Routes rawdata'!$A:$A,$C$12,'Routes rawdata'!$B:$B,$C43),SUMIFS('Routes rawdata'!O:O,'Routes rawdata'!$A:$A,$C$12,'Routes rawdata'!$B:$B,$C43))</f>
        <v>8.01</v>
      </c>
      <c r="N43" s="206"/>
      <c r="O43" s="254">
        <f>IF($C$12="NHS West Essex CCG","",SUMIFS('Routes rawdata'!R:R,'Routes rawdata'!$A:$A,$C$12,'Routes rawdata'!$B:$B,$C43))</f>
        <v>31.2</v>
      </c>
      <c r="P43" s="254"/>
      <c r="Q43" s="21"/>
      <c r="R43" s="21"/>
      <c r="S43" s="21"/>
      <c r="T43" s="21"/>
      <c r="U43" s="21"/>
      <c r="V43" s="22"/>
      <c r="W43" s="22"/>
    </row>
    <row r="44" spans="1:23" s="46" customFormat="1" ht="25.5" customHeight="1" x14ac:dyDescent="0.25">
      <c r="A44" s="21"/>
      <c r="B44" s="204"/>
      <c r="C44" s="204"/>
      <c r="D44" s="20"/>
      <c r="E44" s="136" t="str">
        <f>"("&amp;ROUND(SUMIFS('Routes rawdata'!D:D,'Routes rawdata'!$A:$A,$C$12,'Routes rawdata'!$B:$B,$C43),1)&amp;","</f>
        <v>(13.2,</v>
      </c>
      <c r="F44" s="137" t="str">
        <f>ROUND(SUMIFS('Routes rawdata'!E:E,'Routes rawdata'!$A:$A,$C$12,'Routes rawdata'!$B:$B,$C43),1)&amp;")"</f>
        <v>14.5)</v>
      </c>
      <c r="G44" s="136" t="str">
        <f>"("&amp;ROUND(SUMIFS('Routes rawdata'!I:I,'Routes rawdata'!$A:$A,$C$12,'Routes rawdata'!$B:$B,$C43),1)&amp;","</f>
        <v>(22.3,</v>
      </c>
      <c r="H44" s="137" t="str">
        <f>ROUND(SUMIFS('Routes rawdata'!J:J,'Routes rawdata'!$A:$A,$C$12,'Routes rawdata'!$B:$B,$C43),1)&amp;")"</f>
        <v>21.5)</v>
      </c>
      <c r="I44" s="136" t="str">
        <f>"("&amp;ROUND(SUMIFS('Routes rawdata'!J:J,'Routes rawdata'!$A:$A,$C$12,'Routes rawdata'!$B:$B,$C43),1)&amp;","</f>
        <v>(21.5,</v>
      </c>
      <c r="J44" s="137" t="str">
        <f>ROUND(SUMIFS('Routes rawdata'!K:K,'Routes rawdata'!$A:$A,$C$12,'Routes rawdata'!$B:$B,$C43),1)&amp;")"</f>
        <v>23.1)</v>
      </c>
      <c r="K44" s="136" t="str">
        <f>"("&amp;ROUND(SUMIFS('Routes rawdata'!M:M,'Routes rawdata'!$A:$A,$C$12,'Routes rawdata'!$B:$B,$C43),1)&amp;","</f>
        <v>(4.2,</v>
      </c>
      <c r="L44" s="137" t="str">
        <f>ROUND(SUMIFS('Routes rawdata'!N:N,'Routes rawdata'!$A:$A,$C$12,'Routes rawdata'!$B:$B,$C43),1)&amp;")"</f>
        <v>5)</v>
      </c>
      <c r="M44" s="136" t="str">
        <f>IF($C$12="NHS West Essex CCG","("&amp;ROUND(SUMIFS('Routes rawdata'!S:S,'Routes rawdata'!$A:$A,$C$12,'Routes rawdata'!$B:$B,$C43),1)&amp;",","("&amp;ROUND(SUMIFS('Routes rawdata'!P:P,'Routes rawdata'!$A:$A,$C$12,'Routes rawdata'!$B:$B,$C43),1)&amp;",")</f>
        <v>(7.5,</v>
      </c>
      <c r="N44" s="137" t="str">
        <f>IF($C$12="NHS West Essex CCG",ROUND(SUMIFS('Routes rawdata'!T:T,'Routes rawdata'!$A:$A,$C$12,'Routes rawdata'!$B:$B,$C43),1)&amp;")",ROUND(SUMIFS('Routes rawdata'!Q:Q,'Routes rawdata'!$A:$A,$C$12,'Routes rawdata'!$B:$B,$C43),1)&amp;")")</f>
        <v>8.5)</v>
      </c>
      <c r="O44" s="166" t="str">
        <f>IF($C$12="NHS West Essex CCG"," ","("&amp;ROUND(SUMIFS('Routes rawdata'!S:S,'Routes rawdata'!$A:$A,$C$12,'Routes rawdata'!$B:$B,$C43),1)&amp;",")</f>
        <v>(30.3,</v>
      </c>
      <c r="P44" s="165" t="str">
        <f>IF($C$12="NHS West Essex CCG","",ROUND(SUMIFS('Routes rawdata'!T:T,'Routes rawdata'!$A:$A,$C$12,'Routes rawdata'!$B:$B,$C43),1)&amp;")")</f>
        <v>32.1)</v>
      </c>
      <c r="Q44" s="21"/>
      <c r="R44" s="21"/>
      <c r="S44" s="21"/>
      <c r="T44" s="21"/>
      <c r="U44" s="21"/>
      <c r="V44" s="22"/>
      <c r="W44" s="22"/>
    </row>
    <row r="45" spans="1:23" s="46" customFormat="1" ht="12" customHeight="1" x14ac:dyDescent="0.25">
      <c r="A45" s="21"/>
      <c r="B45" s="131"/>
      <c r="C45" s="130"/>
      <c r="D45" s="20"/>
      <c r="E45" s="130"/>
      <c r="F45" s="130"/>
      <c r="G45" s="130"/>
      <c r="H45" s="130"/>
      <c r="I45" s="130"/>
      <c r="J45" s="130"/>
      <c r="K45" s="130"/>
      <c r="L45" s="130"/>
      <c r="M45" s="130"/>
      <c r="N45" s="130"/>
      <c r="O45" s="130"/>
      <c r="P45" s="130"/>
      <c r="Q45" s="21"/>
      <c r="R45" s="21"/>
      <c r="S45" s="21"/>
      <c r="T45" s="21"/>
      <c r="U45" s="21"/>
      <c r="V45" s="22"/>
      <c r="W45" s="22"/>
    </row>
    <row r="46" spans="1:23" s="46" customFormat="1" ht="25.5" customHeight="1" x14ac:dyDescent="0.25">
      <c r="A46" s="21"/>
      <c r="B46" s="204" t="s">
        <v>24</v>
      </c>
      <c r="C46" s="207" t="s">
        <v>25</v>
      </c>
      <c r="D46" s="20"/>
      <c r="E46" s="206">
        <f>SUMIFS('Routes rawdata'!C:C,'Routes rawdata'!$A:$A,$C$12,'Routes rawdata'!$B:$B,$C46)</f>
        <v>17.350000000000001</v>
      </c>
      <c r="F46" s="206"/>
      <c r="G46" s="206">
        <f>SUMIFS('Routes rawdata'!F:F,'Routes rawdata'!$A:$A,$C$12,'Routes rawdata'!$B:$B,$C46)</f>
        <v>28.62</v>
      </c>
      <c r="H46" s="206"/>
      <c r="I46" s="206">
        <f>SUMIFS('Routes rawdata'!I:I,'Routes rawdata'!$A:$A,$C$12,'Routes rawdata'!$B:$B,$C46)</f>
        <v>27.67</v>
      </c>
      <c r="J46" s="206"/>
      <c r="K46" s="206">
        <f>SUMIFS('Routes rawdata'!L:L,'Routes rawdata'!$A:$A,$C$12,'Routes rawdata'!$B:$B,$C46)</f>
        <v>5.43</v>
      </c>
      <c r="L46" s="206"/>
      <c r="M46" s="206">
        <f>IF($C$12="NHS West Essex CCG",SUMIFS('Routes rawdata'!R:R,'Routes rawdata'!$A:$A,$C$12,'Routes rawdata'!$B:$B,$C46),SUMIFS('Routes rawdata'!O:O,'Routes rawdata'!$A:$A,$C$12,'Routes rawdata'!$B:$B,$C46))</f>
        <v>9.75</v>
      </c>
      <c r="N46" s="206"/>
      <c r="O46" s="254">
        <f>IF($C$12="NHS West Essex CCG","",SUMIFS('Routes rawdata'!R:R,'Routes rawdata'!$A:$A,$C$12,'Routes rawdata'!$B:$B,$C46))</f>
        <v>11.17</v>
      </c>
      <c r="P46" s="254"/>
      <c r="Q46" s="21"/>
      <c r="R46" s="21"/>
      <c r="S46" s="21"/>
      <c r="T46" s="21"/>
      <c r="U46" s="21"/>
      <c r="V46" s="22"/>
      <c r="W46" s="22"/>
    </row>
    <row r="47" spans="1:23" s="46" customFormat="1" ht="25.5" customHeight="1" x14ac:dyDescent="0.25">
      <c r="A47" s="21"/>
      <c r="B47" s="204"/>
      <c r="C47" s="208"/>
      <c r="D47" s="126"/>
      <c r="E47" s="134" t="str">
        <f>"("&amp;ROUND(SUMIFS('Routes rawdata'!D:D,'Routes rawdata'!$A:$A,$C$12,'Routes rawdata'!$B:$B,$C46),1)&amp;","</f>
        <v>(16.9,</v>
      </c>
      <c r="F47" s="135" t="str">
        <f>ROUND(SUMIFS('Routes rawdata'!E:E,'Routes rawdata'!$A:$A,$C$12,'Routes rawdata'!$B:$B,$C46),1)&amp;")"</f>
        <v>17.9)</v>
      </c>
      <c r="G47" s="134" t="str">
        <f>"("&amp;ROUND(SUMIFS('Routes rawdata'!G:G,'Routes rawdata'!$A:$A,$C$12,'Routes rawdata'!$B:$B,$C46),1)&amp;","</f>
        <v>(28,</v>
      </c>
      <c r="H47" s="135" t="str">
        <f>ROUND(SUMIFS('Routes rawdata'!H:H,'Routes rawdata'!$A:$A,$C$12,'Routes rawdata'!$B:$B,$C46),1)&amp;")"</f>
        <v>29.2)</v>
      </c>
      <c r="I47" s="134" t="str">
        <f>"("&amp;ROUND(SUMIFS('Routes rawdata'!J:J,'Routes rawdata'!$A:$A,$C$12,'Routes rawdata'!$B:$B,$C46),1)&amp;","</f>
        <v>(27.1,</v>
      </c>
      <c r="J47" s="135" t="str">
        <f>ROUND(SUMIFS('Routes rawdata'!K:K,'Routes rawdata'!$A:$A,$C$12,'Routes rawdata'!$B:$B,$C46),1)&amp;")"</f>
        <v>28.3)</v>
      </c>
      <c r="K47" s="134" t="str">
        <f>"("&amp;ROUND(SUMIFS('Routes rawdata'!M:M,'Routes rawdata'!$A:$A,$C$12,'Routes rawdata'!$B:$B,$C46),1)&amp;","</f>
        <v>(5.1,</v>
      </c>
      <c r="L47" s="135" t="str">
        <f>ROUND(SUMIFS('Routes rawdata'!N:N,'Routes rawdata'!$A:$A,$C$12,'Routes rawdata'!$B:$B,$C46),1)&amp;")"</f>
        <v>5.7)</v>
      </c>
      <c r="M47" s="134" t="str">
        <f>IF($C$12="NHS West Essex CCG","("&amp;ROUND(SUMIFS('Routes rawdata'!S:S,'Routes rawdata'!$A:$A,$C$12,'Routes rawdata'!$B:$B,$C46),1)&amp;",","("&amp;ROUND(SUMIFS('Routes rawdata'!P:P,'Routes rawdata'!$A:$A,$C$12,'Routes rawdata'!$B:$B,$C46),1)&amp;",")</f>
        <v>(9.4,</v>
      </c>
      <c r="N47" s="135" t="str">
        <f>IF($C$12="NHS West Essex CCG",ROUND(SUMIFS('Routes rawdata'!T:T,'Routes rawdata'!$A:$A,$C$12,'Routes rawdata'!$B:$B,$C46),1)&amp;")",ROUND(SUMIFS('Routes rawdata'!Q:Q,'Routes rawdata'!$A:$A,$C$12,'Routes rawdata'!$B:$B,$C46),1)&amp;")")</f>
        <v>10.1)</v>
      </c>
      <c r="O47" s="255" t="str">
        <f>IF($C$12="NHS West Essex CCG"," ","("&amp;ROUND(SUMIFS('Routes rawdata'!S:S,'Routes rawdata'!$A:$A,$C$12,'Routes rawdata'!$B:$B,$C46),1)&amp;",")</f>
        <v>(10.8,</v>
      </c>
      <c r="P47" s="256" t="str">
        <f>IF($C$12="NHS West Essex CCG","",ROUND(SUMIFS('Routes rawdata'!T:T,'Routes rawdata'!$A:$A,$C$12,'Routes rawdata'!$B:$B,$C46),1)&amp;")")</f>
        <v>11.6)</v>
      </c>
      <c r="Q47" s="21"/>
      <c r="R47" s="21"/>
      <c r="S47" s="21"/>
      <c r="T47" s="21"/>
      <c r="U47" s="21"/>
      <c r="V47" s="22"/>
      <c r="W47" s="22"/>
    </row>
    <row r="48" spans="1:23" s="46" customFormat="1" ht="25.5" customHeight="1" x14ac:dyDescent="0.25">
      <c r="A48" s="21"/>
      <c r="B48" s="204"/>
      <c r="C48" s="209">
        <v>2</v>
      </c>
      <c r="D48" s="20"/>
      <c r="E48" s="206">
        <f>SUMIFS('Routes rawdata'!C:C,'Routes rawdata'!$A:$A,$C$12,'Routes rawdata'!$B:$B,$C48)</f>
        <v>19.54</v>
      </c>
      <c r="F48" s="206"/>
      <c r="G48" s="206">
        <f>SUMIFS('Routes rawdata'!F:F,'Routes rawdata'!$A:$A,$C$12,'Routes rawdata'!$B:$B,$C48)</f>
        <v>30.68</v>
      </c>
      <c r="H48" s="206"/>
      <c r="I48" s="206">
        <f>SUMIFS('Routes rawdata'!I:I,'Routes rawdata'!$A:$A,$C$12,'Routes rawdata'!$B:$B,$C48)</f>
        <v>26.81</v>
      </c>
      <c r="J48" s="206"/>
      <c r="K48" s="206">
        <f>SUMIFS('Routes rawdata'!L:L,'Routes rawdata'!$A:$A,$C$12,'Routes rawdata'!$B:$B,$C48)</f>
        <v>5.44</v>
      </c>
      <c r="L48" s="206"/>
      <c r="M48" s="206">
        <f>IF($C$12="NHS West Essex CCG",SUMIFS('Routes rawdata'!R:R,'Routes rawdata'!$A:$A,$C$12,'Routes rawdata'!$B:$B,$C48),SUMIFS('Routes rawdata'!O:O,'Routes rawdata'!$A:$A,$C$12,'Routes rawdata'!$B:$B,$C48))</f>
        <v>9.58</v>
      </c>
      <c r="N48" s="206"/>
      <c r="O48" s="254">
        <f>IF($C$12="NHS West Essex CCG","",SUMIFS('Routes rawdata'!R:R,'Routes rawdata'!$A:$A,$C$12,'Routes rawdata'!$B:$B,$C48))</f>
        <v>7.94</v>
      </c>
      <c r="P48" s="254"/>
      <c r="Q48" s="21"/>
      <c r="R48" s="21"/>
      <c r="S48" s="21"/>
      <c r="T48" s="21"/>
      <c r="U48" s="21"/>
      <c r="V48" s="22"/>
      <c r="W48" s="22"/>
    </row>
    <row r="49" spans="1:23" s="46" customFormat="1" ht="25.5" customHeight="1" x14ac:dyDescent="0.25">
      <c r="A49" s="21"/>
      <c r="B49" s="204"/>
      <c r="C49" s="208"/>
      <c r="D49" s="126"/>
      <c r="E49" s="134" t="str">
        <f>"("&amp;ROUND(SUMIFS('Routes rawdata'!D:D,'Routes rawdata'!$A:$A,$C$12,'Routes rawdata'!$B:$B,$C48),1)&amp;","</f>
        <v>(19.1,</v>
      </c>
      <c r="F49" s="135" t="str">
        <f>ROUND(SUMIFS('Routes rawdata'!E:E,'Routes rawdata'!$A:$A,$C$12,'Routes rawdata'!$B:$B,$C48),1)&amp;")"</f>
        <v>20)</v>
      </c>
      <c r="G49" s="134" t="str">
        <f>"("&amp;ROUND(SUMIFS('Routes rawdata'!G:G,'Routes rawdata'!$A:$A,$C$12,'Routes rawdata'!$B:$B,$C48),1)&amp;","</f>
        <v>(30.1,</v>
      </c>
      <c r="H49" s="135" t="str">
        <f>ROUND(SUMIFS('Routes rawdata'!H:H,'Routes rawdata'!$A:$A,$C$12,'Routes rawdata'!$B:$B,$C48),1)&amp;")"</f>
        <v>31.2)</v>
      </c>
      <c r="I49" s="134" t="str">
        <f>"("&amp;ROUND(SUMIFS('Routes rawdata'!J:J,'Routes rawdata'!$A:$A,$C$12,'Routes rawdata'!$B:$B,$C48),1)&amp;","</f>
        <v>(26.3,</v>
      </c>
      <c r="J49" s="135" t="str">
        <f>ROUND(SUMIFS('Routes rawdata'!K:K,'Routes rawdata'!$A:$A,$C$12,'Routes rawdata'!$B:$B,$C48),1)&amp;")"</f>
        <v>27.4)</v>
      </c>
      <c r="K49" s="134" t="str">
        <f>"("&amp;ROUND(SUMIFS('Routes rawdata'!M:M,'Routes rawdata'!$A:$A,$C$12,'Routes rawdata'!$B:$B,$C48),1)&amp;","</f>
        <v>(5.2,</v>
      </c>
      <c r="L49" s="135" t="str">
        <f>ROUND(SUMIFS('Routes rawdata'!N:N,'Routes rawdata'!$A:$A,$C$12,'Routes rawdata'!$B:$B,$C48),1)&amp;")"</f>
        <v>5.7)</v>
      </c>
      <c r="M49" s="134" t="str">
        <f>IF($C$12="NHS West Essex CCG","("&amp;ROUND(SUMIFS('Routes rawdata'!S:S,'Routes rawdata'!$A:$A,$C$12,'Routes rawdata'!$B:$B,$C48),1)&amp;",","("&amp;ROUND(SUMIFS('Routes rawdata'!P:P,'Routes rawdata'!$A:$A,$C$12,'Routes rawdata'!$B:$B,$C48),1)&amp;",")</f>
        <v>(9.2,</v>
      </c>
      <c r="N49" s="135" t="str">
        <f>IF($C$12="NHS West Essex CCG",ROUND(SUMIFS('Routes rawdata'!T:T,'Routes rawdata'!$A:$A,$C$12,'Routes rawdata'!$B:$B,$C48),1)&amp;")",ROUND(SUMIFS('Routes rawdata'!Q:Q,'Routes rawdata'!$A:$A,$C$12,'Routes rawdata'!$B:$B,$C48),1)&amp;")")</f>
        <v>9.9)</v>
      </c>
      <c r="O49" s="255" t="str">
        <f>IF($C$12="NHS West Essex CCG"," ","("&amp;ROUND(SUMIFS('Routes rawdata'!S:S,'Routes rawdata'!$A:$A,$C$12,'Routes rawdata'!$B:$B,$C48),1)&amp;",")</f>
        <v>(7.6,</v>
      </c>
      <c r="P49" s="256" t="str">
        <f>IF($C$12="NHS West Essex CCG","",ROUND(SUMIFS('Routes rawdata'!T:T,'Routes rawdata'!$A:$A,$C$12,'Routes rawdata'!$B:$B,$C48),1)&amp;")")</f>
        <v>8.3)</v>
      </c>
      <c r="Q49" s="21"/>
      <c r="R49" s="21"/>
      <c r="S49" s="21"/>
      <c r="T49" s="21"/>
      <c r="U49" s="21"/>
      <c r="V49" s="22"/>
      <c r="W49" s="22"/>
    </row>
    <row r="50" spans="1:23" s="46" customFormat="1" ht="25.5" customHeight="1" x14ac:dyDescent="0.25">
      <c r="A50" s="21"/>
      <c r="B50" s="204"/>
      <c r="C50" s="209">
        <v>3</v>
      </c>
      <c r="D50" s="20"/>
      <c r="E50" s="206">
        <f>SUMIFS('Routes rawdata'!C:C,'Routes rawdata'!$A:$A,$C$12,'Routes rawdata'!$B:$B,$C50)</f>
        <v>20.88</v>
      </c>
      <c r="F50" s="206"/>
      <c r="G50" s="206">
        <f>SUMIFS('Routes rawdata'!F:F,'Routes rawdata'!$A:$A,$C$12,'Routes rawdata'!$B:$B,$C50)</f>
        <v>31.08</v>
      </c>
      <c r="H50" s="206"/>
      <c r="I50" s="206">
        <f>SUMIFS('Routes rawdata'!I:I,'Routes rawdata'!$A:$A,$C$12,'Routes rawdata'!$B:$B,$C50)</f>
        <v>26.43</v>
      </c>
      <c r="J50" s="206"/>
      <c r="K50" s="206">
        <f>SUMIFS('Routes rawdata'!L:L,'Routes rawdata'!$A:$A,$C$12,'Routes rawdata'!$B:$B,$C50)</f>
        <v>5.29</v>
      </c>
      <c r="L50" s="206"/>
      <c r="M50" s="206">
        <f>IF($C$12="NHS West Essex CCG",SUMIFS('Routes rawdata'!R:R,'Routes rawdata'!$A:$A,$C$12,'Routes rawdata'!$B:$B,$C50),SUMIFS('Routes rawdata'!O:O,'Routes rawdata'!$A:$A,$C$12,'Routes rawdata'!$B:$B,$C50))</f>
        <v>10.220000000000001</v>
      </c>
      <c r="N50" s="206"/>
      <c r="O50" s="254">
        <f>IF($C$12="NHS West Essex CCG","",SUMIFS('Routes rawdata'!R:R,'Routes rawdata'!$A:$A,$C$12,'Routes rawdata'!$B:$B,$C50))</f>
        <v>6.1</v>
      </c>
      <c r="P50" s="254"/>
      <c r="Q50" s="21"/>
      <c r="R50" s="21"/>
      <c r="S50" s="21"/>
      <c r="T50" s="21"/>
      <c r="U50" s="21"/>
      <c r="V50" s="22"/>
      <c r="W50" s="22"/>
    </row>
    <row r="51" spans="1:23" s="46" customFormat="1" ht="25.5" customHeight="1" x14ac:dyDescent="0.25">
      <c r="A51" s="21"/>
      <c r="B51" s="204"/>
      <c r="C51" s="208"/>
      <c r="D51" s="126"/>
      <c r="E51" s="134" t="str">
        <f>"("&amp;ROUND(SUMIFS('Routes rawdata'!D:D,'Routes rawdata'!$A:$A,$C$12,'Routes rawdata'!$B:$B,$C50),1)&amp;","</f>
        <v>(20.5,</v>
      </c>
      <c r="F51" s="135" t="str">
        <f>ROUND(SUMIFS('Routes rawdata'!E:E,'Routes rawdata'!$A:$A,$C$12,'Routes rawdata'!$B:$B,$C50),1)&amp;")"</f>
        <v>21.3)</v>
      </c>
      <c r="G51" s="134" t="str">
        <f>"("&amp;ROUND(SUMIFS('Routes rawdata'!G:G,'Routes rawdata'!$A:$A,$C$12,'Routes rawdata'!$B:$B,$C50),1)&amp;","</f>
        <v>(30.6,</v>
      </c>
      <c r="H51" s="135" t="str">
        <f>ROUND(SUMIFS('Routes rawdata'!H:H,'Routes rawdata'!$A:$A,$C$12,'Routes rawdata'!$B:$B,$C50),1)&amp;")"</f>
        <v>31.6)</v>
      </c>
      <c r="I51" s="134" t="str">
        <f>"("&amp;ROUND(SUMIFS('Routes rawdata'!J:J,'Routes rawdata'!$A:$A,$C$12,'Routes rawdata'!$B:$B,$C50),1)&amp;","</f>
        <v>(26,</v>
      </c>
      <c r="J51" s="135" t="str">
        <f>ROUND(SUMIFS('Routes rawdata'!K:K,'Routes rawdata'!$A:$A,$C$12,'Routes rawdata'!$B:$B,$C50),1)&amp;")"</f>
        <v>26.9)</v>
      </c>
      <c r="K51" s="134" t="str">
        <f>"("&amp;ROUND(SUMIFS('Routes rawdata'!M:M,'Routes rawdata'!$A:$A,$C$12,'Routes rawdata'!$B:$B,$C50),1)&amp;","</f>
        <v>(5.1,</v>
      </c>
      <c r="L51" s="135" t="str">
        <f>ROUND(SUMIFS('Routes rawdata'!N:N,'Routes rawdata'!$A:$A,$C$12,'Routes rawdata'!$B:$B,$C50),1)&amp;")"</f>
        <v>5.5)</v>
      </c>
      <c r="M51" s="134" t="str">
        <f>IF($C$12="NHS West Essex CCG","("&amp;ROUND(SUMIFS('Routes rawdata'!S:S,'Routes rawdata'!$A:$A,$C$12,'Routes rawdata'!$B:$B,$C50),1)&amp;",","("&amp;ROUND(SUMIFS('Routes rawdata'!P:P,'Routes rawdata'!$A:$A,$C$12,'Routes rawdata'!$B:$B,$C50),1)&amp;",")</f>
        <v>(9.9,</v>
      </c>
      <c r="N51" s="135" t="str">
        <f>IF($C$12="NHS West Essex CCG",ROUND(SUMIFS('Routes rawdata'!T:T,'Routes rawdata'!$A:$A,$C$12,'Routes rawdata'!$B:$B,$C50),1)&amp;")",ROUND(SUMIFS('Routes rawdata'!Q:Q,'Routes rawdata'!$A:$A,$C$12,'Routes rawdata'!$B:$B,$C50),1)&amp;")")</f>
        <v>10.5)</v>
      </c>
      <c r="O51" s="255" t="str">
        <f>IF($C$12="NHS West Essex CCG"," ","("&amp;ROUND(SUMIFS('Routes rawdata'!S:S,'Routes rawdata'!$A:$A,$C$12,'Routes rawdata'!$B:$B,$C50),1)&amp;",")</f>
        <v>(5.9,</v>
      </c>
      <c r="P51" s="256" t="str">
        <f>IF($C$12="NHS West Essex CCG","",ROUND(SUMIFS('Routes rawdata'!T:T,'Routes rawdata'!$A:$A,$C$12,'Routes rawdata'!$B:$B,$C50),1)&amp;")")</f>
        <v>6.4)</v>
      </c>
      <c r="Q51" s="21"/>
      <c r="R51" s="21"/>
      <c r="S51" s="21"/>
      <c r="T51" s="21"/>
      <c r="U51" s="21"/>
      <c r="V51" s="22"/>
      <c r="W51" s="22"/>
    </row>
    <row r="52" spans="1:23" s="46" customFormat="1" ht="25.5" customHeight="1" x14ac:dyDescent="0.25">
      <c r="A52" s="21"/>
      <c r="B52" s="204"/>
      <c r="C52" s="209">
        <v>4</v>
      </c>
      <c r="D52" s="20"/>
      <c r="E52" s="206">
        <f>SUMIFS('Routes rawdata'!C:C,'Routes rawdata'!$A:$A,$C$12,'Routes rawdata'!$B:$B,$C52)</f>
        <v>22.81</v>
      </c>
      <c r="F52" s="206"/>
      <c r="G52" s="206">
        <f>SUMIFS('Routes rawdata'!F:F,'Routes rawdata'!$A:$A,$C$12,'Routes rawdata'!$B:$B,$C52)</f>
        <v>31.55</v>
      </c>
      <c r="H52" s="206"/>
      <c r="I52" s="206">
        <f>SUMIFS('Routes rawdata'!I:I,'Routes rawdata'!$A:$A,$C$12,'Routes rawdata'!$B:$B,$C52)</f>
        <v>25.4</v>
      </c>
      <c r="J52" s="206"/>
      <c r="K52" s="206">
        <f>SUMIFS('Routes rawdata'!L:L,'Routes rawdata'!$A:$A,$C$12,'Routes rawdata'!$B:$B,$C52)</f>
        <v>4.62</v>
      </c>
      <c r="L52" s="206"/>
      <c r="M52" s="206">
        <f>IF($C$12="NHS West Essex CCG",SUMIFS('Routes rawdata'!R:R,'Routes rawdata'!$A:$A,$C$12,'Routes rawdata'!$B:$B,$C52),SUMIFS('Routes rawdata'!O:O,'Routes rawdata'!$A:$A,$C$12,'Routes rawdata'!$B:$B,$C52))</f>
        <v>10.199999999999999</v>
      </c>
      <c r="N52" s="206"/>
      <c r="O52" s="254">
        <f>IF($C$12="NHS West Essex CCG","",SUMIFS('Routes rawdata'!R:R,'Routes rawdata'!$A:$A,$C$12,'Routes rawdata'!$B:$B,$C52))</f>
        <v>5.42</v>
      </c>
      <c r="P52" s="254"/>
      <c r="Q52" s="21"/>
      <c r="R52" s="21"/>
      <c r="S52" s="21"/>
      <c r="T52" s="21"/>
      <c r="U52" s="21"/>
      <c r="V52" s="22"/>
      <c r="W52" s="22"/>
    </row>
    <row r="53" spans="1:23" s="46" customFormat="1" ht="25.5" customHeight="1" x14ac:dyDescent="0.25">
      <c r="A53" s="21"/>
      <c r="B53" s="204"/>
      <c r="C53" s="208"/>
      <c r="D53" s="126"/>
      <c r="E53" s="134" t="str">
        <f>"("&amp;ROUND(SUMIFS('Routes rawdata'!D:D,'Routes rawdata'!$A:$A,$C$12,'Routes rawdata'!$B:$B,$C52),1)&amp;","</f>
        <v>(22.4,</v>
      </c>
      <c r="F53" s="135" t="str">
        <f>ROUND(SUMIFS('Routes rawdata'!E:E,'Routes rawdata'!$A:$A,$C$12,'Routes rawdata'!$B:$B,$C52),1)&amp;")"</f>
        <v>23.2)</v>
      </c>
      <c r="G53" s="134" t="str">
        <f>"("&amp;ROUND(SUMIFS('Routes rawdata'!G:G,'Routes rawdata'!$A:$A,$C$12,'Routes rawdata'!$B:$B,$C52),1)&amp;","</f>
        <v>(31.1,</v>
      </c>
      <c r="H53" s="135" t="str">
        <f>ROUND(SUMIFS('Routes rawdata'!H:H,'Routes rawdata'!$A:$A,$C$12,'Routes rawdata'!$B:$B,$C52),1)&amp;")"</f>
        <v>32)</v>
      </c>
      <c r="I53" s="134" t="str">
        <f>"("&amp;ROUND(SUMIFS('Routes rawdata'!J:J,'Routes rawdata'!$A:$A,$C$12,'Routes rawdata'!$B:$B,$C52),1)&amp;","</f>
        <v>(25,</v>
      </c>
      <c r="J53" s="135" t="str">
        <f>ROUND(SUMIFS('Routes rawdata'!K:K,'Routes rawdata'!$A:$A,$C$12,'Routes rawdata'!$B:$B,$C52),1)&amp;")"</f>
        <v>25.8)</v>
      </c>
      <c r="K53" s="134" t="str">
        <f>"("&amp;ROUND(SUMIFS('Routes rawdata'!M:M,'Routes rawdata'!$A:$A,$C$12,'Routes rawdata'!$B:$B,$C52),1)&amp;","</f>
        <v>(4.4,</v>
      </c>
      <c r="L53" s="135" t="str">
        <f>ROUND(SUMIFS('Routes rawdata'!N:N,'Routes rawdata'!$A:$A,$C$12,'Routes rawdata'!$B:$B,$C52),1)&amp;")"</f>
        <v>4.8)</v>
      </c>
      <c r="M53" s="134" t="str">
        <f>IF($C$12="NHS West Essex CCG","("&amp;ROUND(SUMIFS('Routes rawdata'!S:S,'Routes rawdata'!$A:$A,$C$12,'Routes rawdata'!$B:$B,$C52),1)&amp;",","("&amp;ROUND(SUMIFS('Routes rawdata'!P:P,'Routes rawdata'!$A:$A,$C$12,'Routes rawdata'!$B:$B,$C52),1)&amp;",")</f>
        <v>(9.9,</v>
      </c>
      <c r="N53" s="135" t="str">
        <f>IF($C$12="NHS West Essex CCG",ROUND(SUMIFS('Routes rawdata'!T:T,'Routes rawdata'!$A:$A,$C$12,'Routes rawdata'!$B:$B,$C52),1)&amp;")",ROUND(SUMIFS('Routes rawdata'!Q:Q,'Routes rawdata'!$A:$A,$C$12,'Routes rawdata'!$B:$B,$C52),1)&amp;")")</f>
        <v>10.5)</v>
      </c>
      <c r="O53" s="255" t="str">
        <f>IF($C$12="NHS West Essex CCG"," ","("&amp;ROUND(SUMIFS('Routes rawdata'!S:S,'Routes rawdata'!$A:$A,$C$12,'Routes rawdata'!$B:$B,$C52),1)&amp;",")</f>
        <v>(5.2,</v>
      </c>
      <c r="P53" s="256" t="str">
        <f>IF($C$12="NHS West Essex CCG","",ROUND(SUMIFS('Routes rawdata'!T:T,'Routes rawdata'!$A:$A,$C$12,'Routes rawdata'!$B:$B,$C52),1)&amp;")")</f>
        <v>5.6)</v>
      </c>
      <c r="Q53" s="21"/>
      <c r="R53" s="21"/>
      <c r="S53" s="21"/>
      <c r="T53" s="21"/>
      <c r="U53" s="21"/>
      <c r="V53" s="22"/>
      <c r="W53" s="22"/>
    </row>
    <row r="54" spans="1:23" s="46" customFormat="1" ht="25.5" customHeight="1" x14ac:dyDescent="0.25">
      <c r="A54" s="21"/>
      <c r="B54" s="204"/>
      <c r="C54" s="209" t="s">
        <v>26</v>
      </c>
      <c r="D54" s="20"/>
      <c r="E54" s="206">
        <f>SUMIFS('Routes rawdata'!C:C,'Routes rawdata'!$A:$A,$C$12,'Routes rawdata'!$B:$B,$C54)</f>
        <v>24.76</v>
      </c>
      <c r="F54" s="206"/>
      <c r="G54" s="206">
        <f>SUMIFS('Routes rawdata'!F:F,'Routes rawdata'!$A:$A,$C$12,'Routes rawdata'!$B:$B,$C54)</f>
        <v>30.85</v>
      </c>
      <c r="H54" s="206"/>
      <c r="I54" s="206">
        <f>SUMIFS('Routes rawdata'!I:I,'Routes rawdata'!$A:$A,$C$12,'Routes rawdata'!$B:$B,$C54)</f>
        <v>24.66</v>
      </c>
      <c r="J54" s="206"/>
      <c r="K54" s="206">
        <f>SUMIFS('Routes rawdata'!L:L,'Routes rawdata'!$A:$A,$C$12,'Routes rawdata'!$B:$B,$C54)</f>
        <v>4.07</v>
      </c>
      <c r="L54" s="206"/>
      <c r="M54" s="206">
        <f>IF($C$12="NHS West Essex CCG",SUMIFS('Routes rawdata'!R:R,'Routes rawdata'!$A:$A,$C$12,'Routes rawdata'!$B:$B,$C54),SUMIFS('Routes rawdata'!O:O,'Routes rawdata'!$A:$A,$C$12,'Routes rawdata'!$B:$B,$C54))</f>
        <v>10.61</v>
      </c>
      <c r="N54" s="206"/>
      <c r="O54" s="254">
        <f>IF($C$12="NHS West Essex CCG","",SUMIFS('Routes rawdata'!R:R,'Routes rawdata'!$A:$A,$C$12,'Routes rawdata'!$B:$B,$C54))</f>
        <v>5.04</v>
      </c>
      <c r="P54" s="254"/>
      <c r="Q54" s="21"/>
      <c r="R54" s="21"/>
      <c r="S54" s="21"/>
      <c r="T54" s="21"/>
      <c r="U54" s="21"/>
      <c r="V54" s="22"/>
      <c r="W54" s="22"/>
    </row>
    <row r="55" spans="1:23" s="46" customFormat="1" ht="25.5" customHeight="1" x14ac:dyDescent="0.25">
      <c r="A55" s="21"/>
      <c r="B55" s="204"/>
      <c r="C55" s="204"/>
      <c r="D55" s="20"/>
      <c r="E55" s="136" t="str">
        <f>"("&amp;ROUND(SUMIFS('Routes rawdata'!D:D,'Routes rawdata'!$A:$A,$C$12,'Routes rawdata'!$B:$B,$C54),1)&amp;","</f>
        <v>(24.3,</v>
      </c>
      <c r="F55" s="137" t="str">
        <f>ROUND(SUMIFS('Routes rawdata'!E:E,'Routes rawdata'!$A:$A,$C$12,'Routes rawdata'!$B:$B,$C54),1)&amp;")"</f>
        <v>25.2)</v>
      </c>
      <c r="G55" s="136" t="str">
        <f>"("&amp;ROUND(SUMIFS('Routes rawdata'!G:G,'Routes rawdata'!$A:$A,$C$12,'Routes rawdata'!$B:$B,$C54),1)&amp;","</f>
        <v>(30.4,</v>
      </c>
      <c r="H55" s="137" t="str">
        <f>ROUND(SUMIFS('Routes rawdata'!H:H,'Routes rawdata'!$A:$A,$C$12,'Routes rawdata'!$B:$B,$C54),1)&amp;")"</f>
        <v>31.3)</v>
      </c>
      <c r="I55" s="136" t="str">
        <f>"("&amp;ROUND(SUMIFS('Routes rawdata'!J:J,'Routes rawdata'!$A:$A,$C$12,'Routes rawdata'!$B:$B,$C54),1)&amp;","</f>
        <v>(24.2,</v>
      </c>
      <c r="J55" s="137" t="str">
        <f>ROUND(SUMIFS('Routes rawdata'!K:K,'Routes rawdata'!$A:$A,$C$12,'Routes rawdata'!$B:$B,$C54),1)&amp;")"</f>
        <v>25.1)</v>
      </c>
      <c r="K55" s="136" t="str">
        <f>"("&amp;ROUND(SUMIFS('Routes rawdata'!M:M,'Routes rawdata'!$A:$A,$C$12,'Routes rawdata'!$B:$B,$C54),1)&amp;","</f>
        <v>(3.9,</v>
      </c>
      <c r="L55" s="137" t="str">
        <f>ROUND(SUMIFS('Routes rawdata'!N:N,'Routes rawdata'!$A:$A,$C$12,'Routes rawdata'!$B:$B,$C54),1)&amp;")"</f>
        <v>4.3)</v>
      </c>
      <c r="M55" s="136" t="str">
        <f>IF($C$12="NHS West Essex CCG","("&amp;ROUND(SUMIFS('Routes rawdata'!S:S,'Routes rawdata'!$A:$A,$C$12,'Routes rawdata'!$B:$B,$C54),1)&amp;",","("&amp;ROUND(SUMIFS('Routes rawdata'!P:P,'Routes rawdata'!$A:$A,$C$12,'Routes rawdata'!$B:$B,$C54),1)&amp;",")</f>
        <v>(10.3,</v>
      </c>
      <c r="N55" s="137" t="str">
        <f>IF($C$12="NHS West Essex CCG",ROUND(SUMIFS('Routes rawdata'!T:T,'Routes rawdata'!$A:$A,$C$12,'Routes rawdata'!$B:$B,$C54),1)&amp;")",ROUND(SUMIFS('Routes rawdata'!Q:Q,'Routes rawdata'!$A:$A,$C$12,'Routes rawdata'!$B:$B,$C54),1)&amp;")")</f>
        <v>10.9)</v>
      </c>
      <c r="O55" s="136" t="str">
        <f>IF($C$12="NHS West Essex CCG"," ","("&amp;ROUND(SUMIFS('Routes rawdata'!S:S,'Routes rawdata'!$A:$A,$C$12,'Routes rawdata'!$B:$B,$C54),1)&amp;",")</f>
        <v>(4.8,</v>
      </c>
      <c r="P55" s="137" t="str">
        <f>IF($C$12="NHS West Essex CCG","",ROUND(SUMIFS('Routes rawdata'!T:T,'Routes rawdata'!$A:$A,$C$12,'Routes rawdata'!$B:$B,$C54),1)&amp;")")</f>
        <v>5.3)</v>
      </c>
      <c r="Q55" s="21"/>
      <c r="R55" s="21"/>
      <c r="S55" s="26"/>
      <c r="T55" s="21"/>
      <c r="U55" s="21"/>
      <c r="V55" s="22"/>
      <c r="W55" s="22"/>
    </row>
    <row r="56" spans="1:23" ht="12" customHeight="1" x14ac:dyDescent="0.3">
      <c r="B56" s="16"/>
      <c r="C56" s="17"/>
      <c r="D56" s="16"/>
      <c r="E56" s="19"/>
      <c r="F56" s="19"/>
      <c r="G56" s="19"/>
      <c r="H56" s="19"/>
      <c r="I56" s="19"/>
      <c r="J56" s="19"/>
      <c r="K56" s="19"/>
      <c r="L56" s="19"/>
      <c r="M56" s="19"/>
      <c r="N56" s="19"/>
      <c r="O56" s="257"/>
      <c r="P56" s="253"/>
    </row>
    <row r="57" spans="1:23" x14ac:dyDescent="0.25">
      <c r="D57" s="3"/>
    </row>
    <row r="58" spans="1:23" x14ac:dyDescent="0.25">
      <c r="D58" s="3"/>
    </row>
    <row r="59" spans="1:23" x14ac:dyDescent="0.25">
      <c r="D59" s="3"/>
    </row>
    <row r="60" spans="1:23" x14ac:dyDescent="0.25">
      <c r="D60" s="3"/>
    </row>
    <row r="61" spans="1:23" x14ac:dyDescent="0.25">
      <c r="D61" s="3"/>
    </row>
    <row r="62" spans="1:23" x14ac:dyDescent="0.25">
      <c r="D62" s="3"/>
    </row>
    <row r="63" spans="1:23" x14ac:dyDescent="0.25">
      <c r="D63" s="3"/>
    </row>
    <row r="64" spans="1:23"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row r="71" spans="4:4" x14ac:dyDescent="0.25">
      <c r="D71" s="3"/>
    </row>
  </sheetData>
  <mergeCells count="138">
    <mergeCell ref="M41:N41"/>
    <mergeCell ref="E14:P14"/>
    <mergeCell ref="K15:L15"/>
    <mergeCell ref="K17:L17"/>
    <mergeCell ref="K19:L19"/>
    <mergeCell ref="K22:L22"/>
    <mergeCell ref="K24:L24"/>
    <mergeCell ref="K26:L26"/>
    <mergeCell ref="K28:L28"/>
    <mergeCell ref="K30:L30"/>
    <mergeCell ref="O17:P17"/>
    <mergeCell ref="M17:N17"/>
    <mergeCell ref="I17:J17"/>
    <mergeCell ref="G17:H17"/>
    <mergeCell ref="O19:P19"/>
    <mergeCell ref="M19:N19"/>
    <mergeCell ref="C54:C55"/>
    <mergeCell ref="C43:C44"/>
    <mergeCell ref="C22:C23"/>
    <mergeCell ref="C24:C25"/>
    <mergeCell ref="C26:C27"/>
    <mergeCell ref="C28:C29"/>
    <mergeCell ref="C32:C33"/>
    <mergeCell ref="C30:C31"/>
    <mergeCell ref="E30:F30"/>
    <mergeCell ref="E26:F26"/>
    <mergeCell ref="E32:F32"/>
    <mergeCell ref="E28:F28"/>
    <mergeCell ref="E35:F35"/>
    <mergeCell ref="C46:C47"/>
    <mergeCell ref="C48:C49"/>
    <mergeCell ref="C50:C51"/>
    <mergeCell ref="C52:C53"/>
    <mergeCell ref="G30:H30"/>
    <mergeCell ref="I30:J30"/>
    <mergeCell ref="M30:N30"/>
    <mergeCell ref="O30:P30"/>
    <mergeCell ref="K35:L35"/>
    <mergeCell ref="K37:L37"/>
    <mergeCell ref="K39:L39"/>
    <mergeCell ref="K41:L41"/>
    <mergeCell ref="K43:L43"/>
    <mergeCell ref="K46:L46"/>
    <mergeCell ref="K48:L48"/>
    <mergeCell ref="K50:L50"/>
    <mergeCell ref="K52:L52"/>
    <mergeCell ref="I50:J50"/>
    <mergeCell ref="M50:N50"/>
    <mergeCell ref="O50:P50"/>
    <mergeCell ref="E48:F48"/>
    <mergeCell ref="I46:J46"/>
    <mergeCell ref="M46:N46"/>
    <mergeCell ref="I41:J41"/>
    <mergeCell ref="M54:N54"/>
    <mergeCell ref="O54:P54"/>
    <mergeCell ref="E52:F52"/>
    <mergeCell ref="G52:H52"/>
    <mergeCell ref="I52:J52"/>
    <mergeCell ref="M52:N52"/>
    <mergeCell ref="O52:P52"/>
    <mergeCell ref="K54:L54"/>
    <mergeCell ref="G48:H48"/>
    <mergeCell ref="I48:J48"/>
    <mergeCell ref="M48:N48"/>
    <mergeCell ref="O48:P48"/>
    <mergeCell ref="I54:J54"/>
    <mergeCell ref="O46:P46"/>
    <mergeCell ref="E43:F43"/>
    <mergeCell ref="G43:H43"/>
    <mergeCell ref="I43:J43"/>
    <mergeCell ref="M43:N43"/>
    <mergeCell ref="O43:P43"/>
    <mergeCell ref="I15:J15"/>
    <mergeCell ref="M15:N15"/>
    <mergeCell ref="O15:P15"/>
    <mergeCell ref="E39:F39"/>
    <mergeCell ref="G39:H39"/>
    <mergeCell ref="I39:J39"/>
    <mergeCell ref="M39:N39"/>
    <mergeCell ref="O39:P39"/>
    <mergeCell ref="I37:J37"/>
    <mergeCell ref="M37:N37"/>
    <mergeCell ref="O37:P37"/>
    <mergeCell ref="I19:J19"/>
    <mergeCell ref="G19:H19"/>
    <mergeCell ref="E19:F19"/>
    <mergeCell ref="O32:P32"/>
    <mergeCell ref="M32:N32"/>
    <mergeCell ref="I32:J32"/>
    <mergeCell ref="M35:N35"/>
    <mergeCell ref="C41:C42"/>
    <mergeCell ref="O35:P35"/>
    <mergeCell ref="G28:H28"/>
    <mergeCell ref="I28:J28"/>
    <mergeCell ref="M28:N28"/>
    <mergeCell ref="O28:P28"/>
    <mergeCell ref="O26:P26"/>
    <mergeCell ref="E22:F22"/>
    <mergeCell ref="O22:P22"/>
    <mergeCell ref="M22:N22"/>
    <mergeCell ref="I22:J22"/>
    <mergeCell ref="G22:H22"/>
    <mergeCell ref="O24:P24"/>
    <mergeCell ref="M24:N24"/>
    <mergeCell ref="I24:J24"/>
    <mergeCell ref="G24:H24"/>
    <mergeCell ref="M26:N26"/>
    <mergeCell ref="I26:J26"/>
    <mergeCell ref="G26:H26"/>
    <mergeCell ref="K32:L32"/>
    <mergeCell ref="O41:P41"/>
    <mergeCell ref="G32:H32"/>
    <mergeCell ref="G35:H35"/>
    <mergeCell ref="I35:J35"/>
    <mergeCell ref="B8:U8"/>
    <mergeCell ref="B22:B33"/>
    <mergeCell ref="B35:B44"/>
    <mergeCell ref="B46:B55"/>
    <mergeCell ref="E15:F15"/>
    <mergeCell ref="G15:H15"/>
    <mergeCell ref="E37:F37"/>
    <mergeCell ref="G37:H37"/>
    <mergeCell ref="E41:F41"/>
    <mergeCell ref="G41:H41"/>
    <mergeCell ref="E46:F46"/>
    <mergeCell ref="G46:H46"/>
    <mergeCell ref="E50:F50"/>
    <mergeCell ref="G50:H50"/>
    <mergeCell ref="E54:F54"/>
    <mergeCell ref="G54:H54"/>
    <mergeCell ref="E24:F24"/>
    <mergeCell ref="B17:B20"/>
    <mergeCell ref="C17:C18"/>
    <mergeCell ref="C19:C20"/>
    <mergeCell ref="E17:F17"/>
    <mergeCell ref="C35:C36"/>
    <mergeCell ref="C37:C38"/>
    <mergeCell ref="C39:C40"/>
  </mergeCells>
  <conditionalFormatting sqref="C32 C43 E32:N33 E43:N44 O16:P16 O56:P56 O34:P34 O45:P45 O21:P21">
    <cfRule type="expression" dxfId="5" priority="3">
      <formula>$C$12="NHS West Essex CCG"</formula>
    </cfRule>
  </conditionalFormatting>
  <conditionalFormatting sqref="E17:P17 E19:P19 E22:P22 E24:P24 E26:P26 E35:P35 E37:P37 E39:P39 E41:P41 E43:P43 E46:P46 E48:P48 E50:P50 E52:P52 E54:P54 E28:P28 E30:P30 E32:P32">
    <cfRule type="colorScale" priority="4">
      <colorScale>
        <cfvo type="min"/>
        <cfvo type="max"/>
        <color theme="9" tint="0.79998168889431442"/>
        <color rgb="FF61953D"/>
      </colorScale>
    </cfRule>
  </conditionalFormatting>
  <conditionalFormatting sqref="O17:P55">
    <cfRule type="expression" dxfId="4" priority="2">
      <formula>$C$12="NHS West Essex CCG"</formula>
    </cfRule>
  </conditionalFormatting>
  <conditionalFormatting sqref="D31:D32 D42:D43">
    <cfRule type="expression" dxfId="3" priority="1">
      <formula>$C$11="NHS West Essex CCG"</formula>
    </cfRule>
  </conditionalFormatting>
  <hyperlinks>
    <hyperlink ref="I7" r:id="rId1" xr:uid="{EF84838A-DA48-4F1A-92FB-753CEA196DC1}"/>
  </hyperlinks>
  <pageMargins left="0.7" right="0.7" top="0.75" bottom="0.75" header="0.3" footer="0.3"/>
  <pageSetup paperSize="9" orientation="portrait" r:id="rId2"/>
  <ignoredErrors>
    <ignoredError sqref="M34:N34 M45:N45 E45:J45 E34:J34 O34:P34 O45:P45 M21:N21 O21:P21 E21:J2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47433C55-60BA-4F8C-B105-612A6020328B}">
          <x14:formula1>
            <xm:f>'STP list'!$A$2:$A$8</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B5B8-CBDF-4EBB-A733-903DCFE75744}">
  <dimension ref="A2:W70"/>
  <sheetViews>
    <sheetView showGridLines="0" zoomScale="70" zoomScaleNormal="70" workbookViewId="0">
      <selection activeCell="B8" sqref="B8"/>
    </sheetView>
  </sheetViews>
  <sheetFormatPr defaultColWidth="9.140625" defaultRowHeight="15" x14ac:dyDescent="0.25"/>
  <cols>
    <col min="1" max="1" width="9.140625" style="1" customWidth="1"/>
    <col min="2" max="2" width="23.85546875" style="1" customWidth="1"/>
    <col min="3" max="3" width="27.42578125" style="15" customWidth="1"/>
    <col min="4" max="4" width="5.140625" style="1" customWidth="1"/>
    <col min="5" max="5" width="10" style="14" customWidth="1"/>
    <col min="6" max="14" width="9.140625" style="14"/>
    <col min="15" max="21" width="9.140625" style="1"/>
    <col min="22" max="22" width="9.140625" style="3"/>
    <col min="23" max="23" width="9.140625" style="1"/>
    <col min="24" max="16384" width="9.140625" style="45"/>
  </cols>
  <sheetData>
    <row r="2" spans="1:23" ht="23.25" x14ac:dyDescent="0.35">
      <c r="B2" s="5" t="s">
        <v>36</v>
      </c>
      <c r="C2" s="8"/>
      <c r="D2" s="9"/>
      <c r="E2" s="10"/>
      <c r="F2" s="10"/>
      <c r="G2" s="10"/>
      <c r="H2" s="10"/>
      <c r="I2" s="10"/>
      <c r="J2" s="11"/>
      <c r="K2" s="11"/>
      <c r="L2" s="11"/>
      <c r="M2" s="11"/>
      <c r="N2" s="11"/>
      <c r="O2" s="12"/>
      <c r="P2" s="12"/>
      <c r="Q2" s="12"/>
      <c r="R2" s="12"/>
      <c r="S2" s="12"/>
      <c r="T2" s="12"/>
      <c r="U2" s="12"/>
    </row>
    <row r="4" spans="1:23" ht="15.75" x14ac:dyDescent="0.25">
      <c r="B4" s="139" t="s">
        <v>5</v>
      </c>
      <c r="C4" s="140"/>
      <c r="D4" s="141"/>
      <c r="E4" s="142"/>
      <c r="F4" s="142"/>
      <c r="G4" s="142"/>
      <c r="H4" s="142"/>
      <c r="I4" s="142"/>
      <c r="J4" s="142"/>
      <c r="K4" s="142"/>
      <c r="L4" s="142"/>
      <c r="M4" s="142"/>
      <c r="N4" s="142"/>
      <c r="O4" s="141"/>
      <c r="P4" s="141"/>
      <c r="Q4" s="141"/>
      <c r="R4" s="141"/>
      <c r="S4" s="141"/>
      <c r="T4" s="141"/>
      <c r="U4" s="143"/>
    </row>
    <row r="5" spans="1:23" ht="15.75" x14ac:dyDescent="0.25">
      <c r="B5" s="144"/>
      <c r="C5" s="145"/>
      <c r="D5" s="146"/>
      <c r="E5" s="147"/>
      <c r="F5" s="147"/>
      <c r="G5" s="147"/>
      <c r="H5" s="147"/>
      <c r="I5" s="147"/>
      <c r="J5" s="147"/>
      <c r="K5" s="147"/>
      <c r="L5" s="147"/>
      <c r="M5" s="147"/>
      <c r="N5" s="147"/>
      <c r="O5" s="146"/>
      <c r="P5" s="146"/>
      <c r="Q5" s="146"/>
      <c r="R5" s="146"/>
      <c r="S5" s="146"/>
      <c r="T5" s="146"/>
      <c r="U5" s="148"/>
    </row>
    <row r="6" spans="1:23" ht="15.75" x14ac:dyDescent="0.25">
      <c r="B6" s="149" t="s">
        <v>125</v>
      </c>
      <c r="C6" s="145"/>
      <c r="D6" s="146"/>
      <c r="E6" s="147"/>
      <c r="F6" s="147"/>
      <c r="G6" s="147"/>
      <c r="H6" s="147"/>
      <c r="I6" s="147"/>
      <c r="J6" s="147"/>
      <c r="K6" s="147"/>
      <c r="L6" s="147"/>
      <c r="M6" s="147"/>
      <c r="N6" s="147"/>
      <c r="O6" s="146"/>
      <c r="P6" s="146"/>
      <c r="Q6" s="146"/>
      <c r="R6" s="146"/>
      <c r="S6" s="146"/>
      <c r="T6" s="146"/>
      <c r="U6" s="148"/>
    </row>
    <row r="7" spans="1:23" ht="30.75" customHeight="1" x14ac:dyDescent="0.25">
      <c r="B7" s="225" t="s">
        <v>126</v>
      </c>
      <c r="C7" s="226"/>
      <c r="D7" s="226"/>
      <c r="E7" s="226"/>
      <c r="F7" s="226"/>
      <c r="G7" s="226"/>
      <c r="H7" s="226"/>
      <c r="I7" s="226"/>
      <c r="J7" s="226"/>
      <c r="K7" s="226"/>
      <c r="L7" s="226"/>
      <c r="M7" s="226"/>
      <c r="N7" s="226"/>
      <c r="O7" s="226"/>
      <c r="P7" s="226"/>
      <c r="Q7" s="226"/>
      <c r="R7" s="226"/>
      <c r="S7" s="226"/>
      <c r="T7" s="226"/>
      <c r="U7" s="227"/>
    </row>
    <row r="8" spans="1:23" ht="19.5" customHeight="1" x14ac:dyDescent="0.25">
      <c r="B8" s="157" t="s">
        <v>124</v>
      </c>
      <c r="C8" s="150"/>
      <c r="D8" s="150"/>
      <c r="E8" s="150"/>
      <c r="F8" s="150"/>
      <c r="G8" s="150"/>
      <c r="H8" s="150"/>
      <c r="I8" s="150"/>
      <c r="J8" s="150"/>
      <c r="K8" s="150"/>
      <c r="L8" s="150"/>
      <c r="M8" s="150"/>
      <c r="N8" s="150"/>
      <c r="O8" s="150"/>
      <c r="P8" s="150"/>
      <c r="Q8" s="150"/>
      <c r="R8" s="150"/>
      <c r="S8" s="150"/>
      <c r="T8" s="150"/>
      <c r="U8" s="151"/>
    </row>
    <row r="9" spans="1:23" ht="24" customHeight="1" x14ac:dyDescent="0.25">
      <c r="B9" s="156" t="s">
        <v>228</v>
      </c>
      <c r="C9" s="152"/>
      <c r="D9" s="153"/>
      <c r="E9" s="154"/>
      <c r="F9" s="154"/>
      <c r="G9" s="154"/>
      <c r="H9" s="154"/>
      <c r="I9" s="154"/>
      <c r="J9" s="154"/>
      <c r="K9" s="154"/>
      <c r="L9" s="154"/>
      <c r="M9" s="154"/>
      <c r="N9" s="154"/>
      <c r="O9" s="153"/>
      <c r="P9" s="153"/>
      <c r="Q9" s="153"/>
      <c r="R9" s="153"/>
      <c r="S9" s="153"/>
      <c r="T9" s="153"/>
      <c r="U9" s="155"/>
    </row>
    <row r="11" spans="1:23" ht="18.75" x14ac:dyDescent="0.3">
      <c r="B11" s="13" t="s">
        <v>35</v>
      </c>
      <c r="C11" s="127" t="s">
        <v>41</v>
      </c>
    </row>
    <row r="12" spans="1:23" ht="21" customHeight="1" x14ac:dyDescent="0.25"/>
    <row r="13" spans="1:23" ht="21" customHeight="1" x14ac:dyDescent="0.25">
      <c r="E13" s="228" t="s">
        <v>46</v>
      </c>
      <c r="F13" s="228"/>
      <c r="G13" s="228"/>
      <c r="H13" s="228"/>
      <c r="I13" s="228"/>
      <c r="J13" s="228"/>
      <c r="K13" s="228"/>
      <c r="L13" s="228"/>
      <c r="M13" s="228"/>
      <c r="N13" s="228"/>
    </row>
    <row r="14" spans="1:23" ht="63" customHeight="1" x14ac:dyDescent="0.25">
      <c r="C14" s="75" t="s">
        <v>49</v>
      </c>
      <c r="D14" s="16"/>
      <c r="E14" s="215">
        <v>1</v>
      </c>
      <c r="F14" s="215"/>
      <c r="G14" s="215">
        <v>2</v>
      </c>
      <c r="H14" s="215"/>
      <c r="I14" s="215">
        <v>3</v>
      </c>
      <c r="J14" s="215"/>
      <c r="K14" s="215">
        <v>4</v>
      </c>
      <c r="L14" s="215"/>
      <c r="M14" s="216" t="s">
        <v>42</v>
      </c>
      <c r="N14" s="216"/>
    </row>
    <row r="15" spans="1:23" ht="13.5" customHeight="1" x14ac:dyDescent="0.25">
      <c r="B15" s="16"/>
      <c r="C15" s="17"/>
      <c r="D15" s="16"/>
      <c r="E15" s="19"/>
      <c r="F15" s="19"/>
      <c r="G15" s="19"/>
      <c r="H15" s="19"/>
      <c r="I15" s="19"/>
      <c r="J15" s="19"/>
      <c r="K15" s="19"/>
      <c r="L15" s="19"/>
      <c r="M15" s="19"/>
      <c r="N15" s="19"/>
    </row>
    <row r="16" spans="1:23" s="46" customFormat="1" ht="25.5" customHeight="1" x14ac:dyDescent="0.25">
      <c r="A16" s="21"/>
      <c r="B16" s="218" t="s">
        <v>6</v>
      </c>
      <c r="C16" s="223" t="s">
        <v>7</v>
      </c>
      <c r="D16" s="20"/>
      <c r="E16" s="219">
        <f>SUMIFS('Stage rawdata'!C:C,'Stage rawdata'!$A:$A,$C$11,'Stage rawdata'!$B:$B,$C16)</f>
        <v>32.36</v>
      </c>
      <c r="F16" s="219" t="e">
        <f>SUMIFS('Stage rawdata'!#REF!,'Stage rawdata'!$A:$A,#REF!,'Stage rawdata'!$B:$B,#REF!)</f>
        <v>#REF!</v>
      </c>
      <c r="G16" s="211">
        <f>SUMIFS('Stage rawdata'!F:F,'Stage rawdata'!$A:$A,$C$11,'Stage rawdata'!$B:$B,$C16)</f>
        <v>19.84</v>
      </c>
      <c r="H16" s="211" t="e">
        <f>SUMIFS('Stage rawdata'!#REF!,'Stage rawdata'!$A:$A,#REF!,'Stage rawdata'!$B:$B,#REF!)</f>
        <v>#REF!</v>
      </c>
      <c r="I16" s="220">
        <f>SUMIFS('Stage rawdata'!I:I,'Stage rawdata'!$A:$A,$C$11,'Stage rawdata'!$B:$B,$C16)</f>
        <v>14.69</v>
      </c>
      <c r="J16" s="220" t="e">
        <f>SUMIFS('Stage rawdata'!#REF!,'Stage rawdata'!$A:$A,#REF!,'Stage rawdata'!$B:$B,#REF!)</f>
        <v>#REF!</v>
      </c>
      <c r="K16" s="221">
        <f>SUMIFS('Stage rawdata'!L:L,'Stage rawdata'!$A:$A,$C$11,'Stage rawdata'!$B:$B,$C16)</f>
        <v>16.7</v>
      </c>
      <c r="L16" s="221" t="e">
        <f>SUMIFS('Stage rawdata'!#REF!,'Stage rawdata'!$A:$A,#REF!,'Stage rawdata'!$B:$B,#REF!)</f>
        <v>#REF!</v>
      </c>
      <c r="M16" s="217">
        <f>SUMIFS('Stage rawdata'!O:O,'Stage rawdata'!$A:$A,$C$11,'Stage rawdata'!$B:$B,$C16)</f>
        <v>16.420000000000002</v>
      </c>
      <c r="N16" s="217" t="e">
        <f>SUMIFS('Stage rawdata'!#REF!,'Stage rawdata'!$A:$A,#REF!,'Stage rawdata'!$B:$B,#REF!)</f>
        <v>#REF!</v>
      </c>
      <c r="O16" s="21"/>
      <c r="P16" s="21"/>
      <c r="Q16" s="21"/>
      <c r="R16" s="21"/>
      <c r="S16" s="21"/>
      <c r="T16" s="21"/>
      <c r="U16" s="21"/>
      <c r="V16" s="22"/>
      <c r="W16" s="21"/>
    </row>
    <row r="17" spans="1:23" s="46" customFormat="1" ht="25.5" customHeight="1" x14ac:dyDescent="0.25">
      <c r="A17" s="21"/>
      <c r="B17" s="218"/>
      <c r="C17" s="214"/>
      <c r="D17" s="27"/>
      <c r="E17" s="103" t="str">
        <f>"("&amp;ROUND(SUMIFS('Stage rawdata'!D:D,'Stage rawdata'!$A:$A,$C$11,'Stage rawdata'!$B:$B,$C16),1)&amp;","</f>
        <v>(31.1,</v>
      </c>
      <c r="F17" s="104" t="str">
        <f>ROUND(SUMIFS('Stage rawdata'!E:E,'Stage rawdata'!$A:$A,$C$11,'Stage rawdata'!$B:$B,$C16),1)&amp;")"</f>
        <v>33.7)</v>
      </c>
      <c r="G17" s="103" t="str">
        <f>"("&amp;ROUND(SUMIFS('Stage rawdata'!G:G,'Stage rawdata'!$A:$A,$C$11,'Stage rawdata'!$B:$B,$C16),1)&amp;","</f>
        <v>(18.7,</v>
      </c>
      <c r="H17" s="104" t="str">
        <f>ROUND(SUMIFS('Stage rawdata'!H:H,'Stage rawdata'!$A:$A,$C$11,'Stage rawdata'!$B:$B,$C16),1)&amp;")"</f>
        <v>20.9)</v>
      </c>
      <c r="I17" s="103" t="str">
        <f>"("&amp;ROUND(SUMIFS('Stage rawdata'!J:J,'Stage rawdata'!$A:$A,$C$11,'Stage rawdata'!$B:$B,$C16),1)&amp;","</f>
        <v>(13.7,</v>
      </c>
      <c r="J17" s="104" t="str">
        <f>ROUND(SUMIFS('Stage rawdata'!K:K,'Stage rawdata'!$A:$A,$C$11,'Stage rawdata'!$B:$B,$C16),1)&amp;")"</f>
        <v>15.7)</v>
      </c>
      <c r="K17" s="103" t="str">
        <f>"("&amp;ROUND(SUMIFS('Stage rawdata'!M:M,'Stage rawdata'!$A:$A,$C$11,'Stage rawdata'!$B:$B,$C16),1)&amp;","</f>
        <v>(15.7,</v>
      </c>
      <c r="L17" s="104" t="str">
        <f>ROUND(SUMIFS('Stage rawdata'!N:N,'Stage rawdata'!$A:$A,$C$11,'Stage rawdata'!$B:$B,$C16),1)&amp;")"</f>
        <v>17.7)</v>
      </c>
      <c r="M17" s="103" t="str">
        <f>"("&amp;ROUND(SUMIFS('Stage rawdata'!P:P,'Stage rawdata'!$A:$A,$C$11,'Stage rawdata'!$B:$B,$C16),1)&amp;","</f>
        <v>(15.4,</v>
      </c>
      <c r="N17" s="104" t="str">
        <f>ROUND(SUMIFS('Stage rawdata'!Q:Q,'Stage rawdata'!$A:$A,$C$11,'Stage rawdata'!$B:$B,$C$16),1)&amp;")"</f>
        <v>17.4)</v>
      </c>
      <c r="O17" s="21"/>
      <c r="P17" s="21"/>
      <c r="Q17" s="21"/>
      <c r="R17" s="21"/>
      <c r="S17" s="21"/>
      <c r="T17" s="21"/>
      <c r="U17" s="21"/>
      <c r="V17" s="22"/>
      <c r="W17" s="21"/>
    </row>
    <row r="18" spans="1:23" s="46" customFormat="1" ht="25.5" customHeight="1" x14ac:dyDescent="0.25">
      <c r="A18" s="21"/>
      <c r="B18" s="218"/>
      <c r="C18" s="218" t="s">
        <v>8</v>
      </c>
      <c r="D18" s="20"/>
      <c r="E18" s="219">
        <f>SUMIFS('Stage rawdata'!C:C,'Stage rawdata'!$A:$A,$C$11,'Stage rawdata'!$B:$B,$C18)</f>
        <v>25.85</v>
      </c>
      <c r="F18" s="219" t="e">
        <f>SUMIFS('Stage rawdata'!#REF!,'Stage rawdata'!$A:$A,#REF!,'Stage rawdata'!$B:$B,#REF!)</f>
        <v>#REF!</v>
      </c>
      <c r="G18" s="211">
        <f>SUMIFS('Stage rawdata'!F:F,'Stage rawdata'!$A:$A,$C$11,'Stage rawdata'!$B:$B,$C18)</f>
        <v>16.23</v>
      </c>
      <c r="H18" s="211" t="e">
        <f>SUMIFS('Stage rawdata'!#REF!,'Stage rawdata'!$A:$A,#REF!,'Stage rawdata'!$B:$B,#REF!)</f>
        <v>#REF!</v>
      </c>
      <c r="I18" s="220">
        <f>SUMIFS('Stage rawdata'!I:I,'Stage rawdata'!$A:$A,$C$11,'Stage rawdata'!$B:$B,$C18)</f>
        <v>16.64</v>
      </c>
      <c r="J18" s="220" t="e">
        <f>SUMIFS('Stage rawdata'!#REF!,'Stage rawdata'!$A:$A,#REF!,'Stage rawdata'!$B:$B,#REF!)</f>
        <v>#REF!</v>
      </c>
      <c r="K18" s="221">
        <f>SUMIFS('Stage rawdata'!L:L,'Stage rawdata'!$A:$A,$C$11,'Stage rawdata'!$B:$B,$C18)</f>
        <v>23.43</v>
      </c>
      <c r="L18" s="221" t="e">
        <f>SUMIFS('Stage rawdata'!#REF!,'Stage rawdata'!$A:$A,#REF!,'Stage rawdata'!$B:$B,#REF!)</f>
        <v>#REF!</v>
      </c>
      <c r="M18" s="212">
        <f>SUMIFS('Stage rawdata'!O:O,'Stage rawdata'!$A:$A,$C$11,'Stage rawdata'!$B:$B,$C18)</f>
        <v>17.84</v>
      </c>
      <c r="N18" s="222" t="e">
        <f>SUMIFS('Stage rawdata'!#REF!,'Stage rawdata'!$A:$A,#REF!,'Stage rawdata'!$B:$B,#REF!)</f>
        <v>#REF!</v>
      </c>
      <c r="O18" s="26"/>
      <c r="P18" s="21"/>
      <c r="Q18" s="21"/>
      <c r="R18" s="21"/>
      <c r="S18" s="21"/>
      <c r="T18" s="21"/>
      <c r="U18" s="21"/>
      <c r="V18" s="22"/>
      <c r="W18" s="21"/>
    </row>
    <row r="19" spans="1:23" s="46" customFormat="1" ht="25.5" customHeight="1" x14ac:dyDescent="0.25">
      <c r="A19" s="21"/>
      <c r="B19" s="218"/>
      <c r="C19" s="218"/>
      <c r="D19" s="20"/>
      <c r="E19" s="120" t="str">
        <f>"("&amp;ROUND(SUMIFS('Stage rawdata'!D:D,'Stage rawdata'!$A:$A,$C$11,'Stage rawdata'!$B:$B,$C18),1)&amp;","</f>
        <v>(24.7,</v>
      </c>
      <c r="F19" s="121" t="str">
        <f>ROUND(SUMIFS('Stage rawdata'!E:E,'Stage rawdata'!$A:$A,$C$11,'Stage rawdata'!$B:$B,$C18),1)&amp;")"</f>
        <v>27)</v>
      </c>
      <c r="G19" s="120" t="str">
        <f>"("&amp;ROUND(SUMIFS('Stage rawdata'!G:G,'Stage rawdata'!$A:$A,$C$11,'Stage rawdata'!$B:$B,$C18),1)&amp;","</f>
        <v>(15.2,</v>
      </c>
      <c r="H19" s="121" t="str">
        <f>ROUND(SUMIFS('Stage rawdata'!H:H,'Stage rawdata'!$A:$A,$C$11,'Stage rawdata'!$B:$B,$C18),1)&amp;")"</f>
        <v>17.2)</v>
      </c>
      <c r="I19" s="120" t="str">
        <f>"("&amp;ROUND(SUMIFS('Stage rawdata'!J:J,'Stage rawdata'!$A:$A,$C$11,'Stage rawdata'!$B:$B,$C18),1)&amp;","</f>
        <v>(15.6,</v>
      </c>
      <c r="J19" s="121" t="str">
        <f>ROUND(SUMIFS('Stage rawdata'!K:K,'Stage rawdata'!$A:$A,$C$11,'Stage rawdata'!$B:$B,$C18),1)&amp;")"</f>
        <v>17.6)</v>
      </c>
      <c r="K19" s="120" t="str">
        <f>"("&amp;ROUND(SUMIFS('Stage rawdata'!M:M,'Stage rawdata'!$A:$A,$C$11,'Stage rawdata'!$B:$B,$C18),1)&amp;","</f>
        <v>(22.3,</v>
      </c>
      <c r="L19" s="121" t="str">
        <f>ROUND(SUMIFS('Stage rawdata'!N:N,'Stage rawdata'!$A:$A,$C$11,'Stage rawdata'!$B:$B,$C18),1)&amp;")"</f>
        <v>24.6)</v>
      </c>
      <c r="M19" s="120" t="str">
        <f>"("&amp;ROUND(SUMIFS('Stage rawdata'!P:P,'Stage rawdata'!$A:$A,$C$11,'Stage rawdata'!$B:$B,$C18),1)&amp;","</f>
        <v>(16.8,</v>
      </c>
      <c r="N19" s="121" t="str">
        <f>ROUND(SUMIFS('Stage rawdata'!Q:Q,'Stage rawdata'!$A:$A,$C$11,'Stage rawdata'!$B:$B,$C$16),1)&amp;")"</f>
        <v>17.4)</v>
      </c>
      <c r="O19" s="26"/>
      <c r="P19" s="21"/>
      <c r="Q19" s="21"/>
      <c r="R19" s="21"/>
      <c r="S19" s="21"/>
      <c r="T19" s="21"/>
      <c r="U19" s="21"/>
      <c r="V19" s="22"/>
      <c r="W19" s="21"/>
    </row>
    <row r="20" spans="1:23" s="46" customFormat="1" ht="14.25" customHeight="1" x14ac:dyDescent="0.25">
      <c r="A20" s="21"/>
      <c r="B20" s="132"/>
      <c r="C20" s="132"/>
      <c r="D20" s="20"/>
      <c r="E20" s="105"/>
      <c r="F20" s="105"/>
      <c r="G20" s="105"/>
      <c r="H20" s="105"/>
      <c r="I20" s="105"/>
      <c r="J20" s="105"/>
      <c r="K20" s="105"/>
      <c r="L20" s="105"/>
      <c r="M20" s="106"/>
      <c r="N20" s="106"/>
      <c r="O20" s="21"/>
      <c r="P20" s="21"/>
      <c r="Q20" s="21"/>
      <c r="R20" s="21"/>
      <c r="S20" s="21"/>
      <c r="T20" s="21"/>
      <c r="U20" s="21"/>
      <c r="V20" s="22"/>
      <c r="W20" s="21"/>
    </row>
    <row r="21" spans="1:23" s="46" customFormat="1" ht="25.5" customHeight="1" x14ac:dyDescent="0.25">
      <c r="A21" s="21"/>
      <c r="B21" s="218" t="s">
        <v>12</v>
      </c>
      <c r="C21" s="223" t="s">
        <v>13</v>
      </c>
      <c r="D21" s="20"/>
      <c r="E21" s="219">
        <f>SUMIFS('Stage rawdata'!C:C,'Stage rawdata'!$A:$A,$C$11,'Stage rawdata'!$B:$B,$C21)</f>
        <v>41.32</v>
      </c>
      <c r="F21" s="219" t="e">
        <f>SUMIFS('Stage rawdata'!#REF!,'Stage rawdata'!$A:$A,#REF!,'Stage rawdata'!$B:$B,#REF!)</f>
        <v>#REF!</v>
      </c>
      <c r="G21" s="211">
        <f>SUMIFS('Stage rawdata'!F:F,'Stage rawdata'!$A:$A,$C$11,'Stage rawdata'!$B:$B,$C21)</f>
        <v>19.399999999999999</v>
      </c>
      <c r="H21" s="211" t="e">
        <f>SUMIFS('Stage rawdata'!#REF!,'Stage rawdata'!$A:$A,#REF!,'Stage rawdata'!$B:$B,#REF!)</f>
        <v>#REF!</v>
      </c>
      <c r="I21" s="220">
        <f>SUMIFS('Stage rawdata'!I:I,'Stage rawdata'!$A:$A,$C$11,'Stage rawdata'!$B:$B,$C21)</f>
        <v>9.4600000000000009</v>
      </c>
      <c r="J21" s="220" t="e">
        <f>SUMIFS('Stage rawdata'!#REF!,'Stage rawdata'!$A:$A,#REF!,'Stage rawdata'!$B:$B,#REF!)</f>
        <v>#REF!</v>
      </c>
      <c r="K21" s="221">
        <f>SUMIFS('Stage rawdata'!L:L,'Stage rawdata'!$A:$A,$C$11,'Stage rawdata'!$B:$B,$C21)</f>
        <v>11.04</v>
      </c>
      <c r="L21" s="221" t="e">
        <f>SUMIFS('Stage rawdata'!#REF!,'Stage rawdata'!$A:$A,#REF!,'Stage rawdata'!$B:$B,#REF!)</f>
        <v>#REF!</v>
      </c>
      <c r="M21" s="217">
        <f>SUMIFS('Stage rawdata'!O:O,'Stage rawdata'!$A:$A,$C$11,'Stage rawdata'!$B:$B,$C21)</f>
        <v>18.77</v>
      </c>
      <c r="N21" s="217" t="e">
        <f>SUMIFS('Stage rawdata'!#REF!,'Stage rawdata'!$A:$A,#REF!,'Stage rawdata'!$B:$B,#REF!)</f>
        <v>#REF!</v>
      </c>
      <c r="O21" s="26"/>
      <c r="P21" s="21"/>
      <c r="Q21" s="21"/>
      <c r="R21" s="21"/>
      <c r="S21" s="21"/>
      <c r="T21" s="21"/>
      <c r="U21" s="21"/>
      <c r="V21" s="22"/>
      <c r="W21" s="21"/>
    </row>
    <row r="22" spans="1:23" s="46" customFormat="1" ht="25.5" customHeight="1" x14ac:dyDescent="0.25">
      <c r="A22" s="21"/>
      <c r="B22" s="218"/>
      <c r="C22" s="214"/>
      <c r="D22" s="27"/>
      <c r="E22" s="103" t="str">
        <f>"("&amp;ROUND(SUMIFS('Stage rawdata'!D:D,'Stage rawdata'!$A:$A,$C$11,'Stage rawdata'!$B:$B,$C21),1)&amp;","</f>
        <v>(37.5,</v>
      </c>
      <c r="F22" s="104" t="str">
        <f>ROUND(SUMIFS('Stage rawdata'!E:E,'Stage rawdata'!$A:$A,$C$11,'Stage rawdata'!$B:$B,$C21),1)&amp;")"</f>
        <v>45.2)</v>
      </c>
      <c r="G22" s="103" t="str">
        <f>"("&amp;ROUND(SUMIFS('Stage rawdata'!G:G,'Stage rawdata'!$A:$A,$C$11,'Stage rawdata'!$B:$B,$C21),1)&amp;","</f>
        <v>(16.3,</v>
      </c>
      <c r="H22" s="104" t="str">
        <f>ROUND(SUMIFS('Stage rawdata'!H:H,'Stage rawdata'!$A:$A,$C$11,'Stage rawdata'!$B:$B,$C21),1)&amp;")"</f>
        <v>22.5)</v>
      </c>
      <c r="I22" s="103" t="str">
        <f>"("&amp;ROUND(SUMIFS('Stage rawdata'!J:J,'Stage rawdata'!$A:$A,$C$11,'Stage rawdata'!$B:$B,$C21),1)&amp;","</f>
        <v>(7.2,</v>
      </c>
      <c r="J22" s="104" t="str">
        <f>ROUND(SUMIFS('Stage rawdata'!K:K,'Stage rawdata'!$A:$A,$C$11,'Stage rawdata'!$B:$B,$C21),1)&amp;")"</f>
        <v>11.7)</v>
      </c>
      <c r="K22" s="103" t="str">
        <f>"("&amp;ROUND(SUMIFS('Stage rawdata'!M:M,'Stage rawdata'!$A:$A,$C$11,'Stage rawdata'!$B:$B,$C21),1)&amp;","</f>
        <v>(8.6,</v>
      </c>
      <c r="L22" s="104" t="str">
        <f>ROUND(SUMIFS('Stage rawdata'!N:N,'Stage rawdata'!$A:$A,$C$11,'Stage rawdata'!$B:$B,$C21),1)&amp;")"</f>
        <v>13.5)</v>
      </c>
      <c r="M22" s="103" t="str">
        <f>"("&amp;ROUND(SUMIFS('Stage rawdata'!P:P,'Stage rawdata'!$A:$A,$C$11,'Stage rawdata'!$B:$B,$C21),1)&amp;","</f>
        <v>(15.7,</v>
      </c>
      <c r="N22" s="104" t="str">
        <f>ROUND(SUMIFS('Stage rawdata'!Q:Q,'Stage rawdata'!$A:$A,$C$11,'Stage rawdata'!$B:$B,$C$16),1)&amp;")"</f>
        <v>17.4)</v>
      </c>
      <c r="O22" s="21"/>
      <c r="P22" s="21"/>
      <c r="Q22" s="21"/>
      <c r="R22" s="21"/>
      <c r="S22" s="21"/>
      <c r="T22" s="21"/>
      <c r="U22" s="21"/>
      <c r="V22" s="22"/>
      <c r="W22" s="21"/>
    </row>
    <row r="23" spans="1:23" s="46" customFormat="1" ht="25.5" customHeight="1" x14ac:dyDescent="0.25">
      <c r="A23" s="21"/>
      <c r="B23" s="218"/>
      <c r="C23" s="223" t="s">
        <v>14</v>
      </c>
      <c r="D23" s="20"/>
      <c r="E23" s="219">
        <f>SUMIFS('Stage rawdata'!C:C,'Stage rawdata'!$A:$A,$C$11,'Stage rawdata'!$B:$B,$C23)</f>
        <v>36.24</v>
      </c>
      <c r="F23" s="219" t="e">
        <f>SUMIFS('Stage rawdata'!#REF!,'Stage rawdata'!$A:$A,#REF!,'Stage rawdata'!$B:$B,#REF!)</f>
        <v>#REF!</v>
      </c>
      <c r="G23" s="211">
        <f>SUMIFS('Stage rawdata'!F:F,'Stage rawdata'!$A:$A,$C$11,'Stage rawdata'!$B:$B,$C23)</f>
        <v>24.74</v>
      </c>
      <c r="H23" s="211" t="e">
        <f>SUMIFS('Stage rawdata'!#REF!,'Stage rawdata'!$A:$A,#REF!,'Stage rawdata'!$B:$B,#REF!)</f>
        <v>#REF!</v>
      </c>
      <c r="I23" s="220">
        <f>SUMIFS('Stage rawdata'!I:I,'Stage rawdata'!$A:$A,$C$11,'Stage rawdata'!$B:$B,$C23)</f>
        <v>10.93</v>
      </c>
      <c r="J23" s="220" t="e">
        <f>SUMIFS('Stage rawdata'!#REF!,'Stage rawdata'!$A:$A,#REF!,'Stage rawdata'!$B:$B,#REF!)</f>
        <v>#REF!</v>
      </c>
      <c r="K23" s="224">
        <f>SUMIFS('Stage rawdata'!L:L,'Stage rawdata'!$A:$A,$C$11,'Stage rawdata'!$B:$B,$C23)</f>
        <v>14.57</v>
      </c>
      <c r="L23" s="224" t="e">
        <f>SUMIFS('Stage rawdata'!#REF!,'Stage rawdata'!$A:$A,#REF!,'Stage rawdata'!$B:$B,#REF!)</f>
        <v>#REF!</v>
      </c>
      <c r="M23" s="212">
        <f>SUMIFS('Stage rawdata'!O:O,'Stage rawdata'!$A:$A,$C$11,'Stage rawdata'!$B:$B,$C23)</f>
        <v>13.52</v>
      </c>
      <c r="N23" s="212" t="e">
        <f>SUMIFS('Stage rawdata'!#REF!,'Stage rawdata'!$A:$A,#REF!,'Stage rawdata'!$B:$B,#REF!)</f>
        <v>#REF!</v>
      </c>
      <c r="O23" s="21"/>
      <c r="P23" s="21"/>
      <c r="Q23" s="21"/>
      <c r="R23" s="21"/>
      <c r="S23" s="21"/>
      <c r="T23" s="21"/>
      <c r="U23" s="21"/>
      <c r="V23" s="22"/>
      <c r="W23" s="21"/>
    </row>
    <row r="24" spans="1:23" s="46" customFormat="1" ht="25.5" customHeight="1" x14ac:dyDescent="0.25">
      <c r="A24" s="21"/>
      <c r="B24" s="218"/>
      <c r="C24" s="214"/>
      <c r="D24" s="27"/>
      <c r="E24" s="103" t="str">
        <f>"("&amp;ROUND(SUMIFS('Stage rawdata'!D:D,'Stage rawdata'!$A:$A,$C$11,'Stage rawdata'!$B:$B,$C23),1)&amp;","</f>
        <v>(33.3,</v>
      </c>
      <c r="F24" s="104" t="str">
        <f>ROUND(SUMIFS('Stage rawdata'!E:E,'Stage rawdata'!$A:$A,$C$11,'Stage rawdata'!$B:$B,$C23),1)&amp;")"</f>
        <v>39.2)</v>
      </c>
      <c r="G24" s="103" t="str">
        <f>"("&amp;ROUND(SUMIFS('Stage rawdata'!G:G,'Stage rawdata'!$A:$A,$C$11,'Stage rawdata'!$B:$B,$C23),1)&amp;","</f>
        <v>(22.1,</v>
      </c>
      <c r="H24" s="104" t="str">
        <f>ROUND(SUMIFS('Stage rawdata'!H:H,'Stage rawdata'!$A:$A,$C$11,'Stage rawdata'!$B:$B,$C23),1)&amp;")"</f>
        <v>27.4)</v>
      </c>
      <c r="I24" s="103" t="str">
        <f>"("&amp;ROUND(SUMIFS('Stage rawdata'!J:J,'Stage rawdata'!$A:$A,$C$11,'Stage rawdata'!$B:$B,$C23),1)&amp;","</f>
        <v>(9,</v>
      </c>
      <c r="J24" s="104" t="str">
        <f>ROUND(SUMIFS('Stage rawdata'!K:K,'Stage rawdata'!$A:$A,$C$11,'Stage rawdata'!$B:$B,$C23),1)&amp;")"</f>
        <v>12.8)</v>
      </c>
      <c r="K24" s="103" t="str">
        <f>"("&amp;ROUND(SUMIFS('Stage rawdata'!M:M,'Stage rawdata'!$A:$A,$C$11,'Stage rawdata'!$B:$B,$C23),1)&amp;","</f>
        <v>(12.4,</v>
      </c>
      <c r="L24" s="104" t="str">
        <f>ROUND(SUMIFS('Stage rawdata'!N:N,'Stage rawdata'!$A:$A,$C$11,'Stage rawdata'!$B:$B,$C23),1)&amp;")"</f>
        <v>16.7)</v>
      </c>
      <c r="M24" s="103" t="str">
        <f>"("&amp;ROUND(SUMIFS('Stage rawdata'!P:P,'Stage rawdata'!$A:$A,$C$11,'Stage rawdata'!$B:$B,$C23),1)&amp;","</f>
        <v>(11.4,</v>
      </c>
      <c r="N24" s="104" t="str">
        <f>ROUND(SUMIFS('Stage rawdata'!Q:Q,'Stage rawdata'!$A:$A,$C$11,'Stage rawdata'!$B:$B,$C$16),1)&amp;")"</f>
        <v>17.4)</v>
      </c>
      <c r="O24" s="21"/>
      <c r="P24" s="21"/>
      <c r="Q24" s="21"/>
      <c r="R24" s="21"/>
      <c r="S24" s="21"/>
      <c r="T24" s="21"/>
      <c r="U24" s="21"/>
      <c r="V24" s="22"/>
      <c r="W24" s="21"/>
    </row>
    <row r="25" spans="1:23" s="46" customFormat="1" ht="25.5" customHeight="1" x14ac:dyDescent="0.25">
      <c r="A25" s="21"/>
      <c r="B25" s="218"/>
      <c r="C25" s="223" t="s">
        <v>15</v>
      </c>
      <c r="D25" s="20"/>
      <c r="E25" s="219">
        <f>SUMIFS('Stage rawdata'!C:C,'Stage rawdata'!$A:$A,$C$11,'Stage rawdata'!$B:$B,$C25)</f>
        <v>34.5</v>
      </c>
      <c r="F25" s="219" t="e">
        <f>SUMIFS('Stage rawdata'!#REF!,'Stage rawdata'!$A:$A,#REF!,'Stage rawdata'!$B:$B,#REF!)</f>
        <v>#REF!</v>
      </c>
      <c r="G25" s="211">
        <f>SUMIFS('Stage rawdata'!F:F,'Stage rawdata'!$A:$A,$C$11,'Stage rawdata'!$B:$B,$C25)</f>
        <v>17.46</v>
      </c>
      <c r="H25" s="211" t="e">
        <f>SUMIFS('Stage rawdata'!#REF!,'Stage rawdata'!$A:$A,#REF!,'Stage rawdata'!$B:$B,#REF!)</f>
        <v>#REF!</v>
      </c>
      <c r="I25" s="220">
        <f>SUMIFS('Stage rawdata'!I:I,'Stage rawdata'!$A:$A,$C$11,'Stage rawdata'!$B:$B,$C25)</f>
        <v>15.76</v>
      </c>
      <c r="J25" s="220" t="e">
        <f>SUMIFS('Stage rawdata'!#REF!,'Stage rawdata'!$A:$A,#REF!,'Stage rawdata'!$B:$B,#REF!)</f>
        <v>#REF!</v>
      </c>
      <c r="K25" s="221">
        <f>SUMIFS('Stage rawdata'!L:L,'Stage rawdata'!$A:$A,$C$11,'Stage rawdata'!$B:$B,$C25)</f>
        <v>19.62</v>
      </c>
      <c r="L25" s="221" t="e">
        <f>SUMIFS('Stage rawdata'!#REF!,'Stage rawdata'!$A:$A,#REF!,'Stage rawdata'!$B:$B,#REF!)</f>
        <v>#REF!</v>
      </c>
      <c r="M25" s="212">
        <f>SUMIFS('Stage rawdata'!O:O,'Stage rawdata'!$A:$A,$C$11,'Stage rawdata'!$B:$B,$C25)</f>
        <v>12.67</v>
      </c>
      <c r="N25" s="222" t="e">
        <f>SUMIFS('Stage rawdata'!#REF!,'Stage rawdata'!$A:$A,#REF!,'Stage rawdata'!$B:$B,#REF!)</f>
        <v>#REF!</v>
      </c>
      <c r="O25" s="26"/>
      <c r="P25" s="21"/>
      <c r="Q25" s="21"/>
      <c r="R25" s="21"/>
      <c r="S25" s="21"/>
      <c r="T25" s="21"/>
      <c r="U25" s="21"/>
      <c r="V25" s="22"/>
      <c r="W25" s="21"/>
    </row>
    <row r="26" spans="1:23" s="46" customFormat="1" ht="25.5" customHeight="1" x14ac:dyDescent="0.25">
      <c r="A26" s="21"/>
      <c r="B26" s="218"/>
      <c r="C26" s="214"/>
      <c r="D26" s="27"/>
      <c r="E26" s="103" t="str">
        <f>"("&amp;ROUND(SUMIFS('Stage rawdata'!D:D,'Stage rawdata'!$A:$A,$C$11,'Stage rawdata'!$B:$B,$C25),1)&amp;","</f>
        <v>(32.4,</v>
      </c>
      <c r="F26" s="104" t="str">
        <f>ROUND(SUMIFS('Stage rawdata'!E:E,'Stage rawdata'!$A:$A,$C$11,'Stage rawdata'!$B:$B,$C25),1)&amp;")"</f>
        <v>36.6)</v>
      </c>
      <c r="G26" s="103" t="str">
        <f>"("&amp;ROUND(SUMIFS('Stage rawdata'!G:G,'Stage rawdata'!$A:$A,$C$11,'Stage rawdata'!$B:$B,$C25),1)&amp;","</f>
        <v>(15.8,</v>
      </c>
      <c r="H26" s="104" t="str">
        <f>ROUND(SUMIFS('Stage rawdata'!H:H,'Stage rawdata'!$A:$A,$C$11,'Stage rawdata'!$B:$B,$C25),1)&amp;")"</f>
        <v>19.1)</v>
      </c>
      <c r="I26" s="103" t="str">
        <f>"("&amp;ROUND(SUMIFS('Stage rawdata'!J:J,'Stage rawdata'!$A:$A,$C$11,'Stage rawdata'!$B:$B,$C25),1)&amp;","</f>
        <v>(14.1,</v>
      </c>
      <c r="J26" s="104" t="str">
        <f>ROUND(SUMIFS('Stage rawdata'!K:K,'Stage rawdata'!$A:$A,$C$11,'Stage rawdata'!$B:$B,$C25),1)&amp;")"</f>
        <v>17.4)</v>
      </c>
      <c r="K26" s="103" t="str">
        <f>"("&amp;ROUND(SUMIFS('Stage rawdata'!M:M,'Stage rawdata'!$A:$A,$C$11,'Stage rawdata'!$B:$B,$C25),1)&amp;","</f>
        <v>(17.9,</v>
      </c>
      <c r="L26" s="104" t="str">
        <f>ROUND(SUMIFS('Stage rawdata'!N:N,'Stage rawdata'!$A:$A,$C$11,'Stage rawdata'!$B:$B,$C25),1)&amp;")"</f>
        <v>21.4)</v>
      </c>
      <c r="M26" s="103" t="str">
        <f>"("&amp;ROUND(SUMIFS('Stage rawdata'!P:P,'Stage rawdata'!$A:$A,$C$11,'Stage rawdata'!$B:$B,$C25),1)&amp;","</f>
        <v>(11.2,</v>
      </c>
      <c r="N26" s="122" t="str">
        <f>ROUND(SUMIFS('Stage rawdata'!Q:Q,'Stage rawdata'!$A:$A,$C$11,'Stage rawdata'!$B:$B,$C$16),1)&amp;")"</f>
        <v>17.4)</v>
      </c>
      <c r="O26" s="21"/>
      <c r="P26" s="21"/>
      <c r="Q26" s="21"/>
      <c r="R26" s="21"/>
      <c r="S26" s="21"/>
      <c r="T26" s="21"/>
      <c r="U26" s="21"/>
      <c r="V26" s="22"/>
      <c r="W26" s="21"/>
    </row>
    <row r="27" spans="1:23" s="46" customFormat="1" ht="25.5" customHeight="1" x14ac:dyDescent="0.25">
      <c r="A27" s="21"/>
      <c r="B27" s="218"/>
      <c r="C27" s="223" t="s">
        <v>16</v>
      </c>
      <c r="D27" s="20"/>
      <c r="E27" s="219">
        <f>SUMIFS('Stage rawdata'!C:C,'Stage rawdata'!$A:$A,$C$11,'Stage rawdata'!$B:$B,$C27)</f>
        <v>30.63</v>
      </c>
      <c r="F27" s="219" t="e">
        <f>SUMIFS('Stage rawdata'!#REF!,'Stage rawdata'!$A:$A,#REF!,'Stage rawdata'!$B:$B,#REF!)</f>
        <v>#REF!</v>
      </c>
      <c r="G27" s="211">
        <f>SUMIFS('Stage rawdata'!F:F,'Stage rawdata'!$A:$A,$C$11,'Stage rawdata'!$B:$B,$C27)</f>
        <v>16.77</v>
      </c>
      <c r="H27" s="211" t="e">
        <f>SUMIFS('Stage rawdata'!#REF!,'Stage rawdata'!$A:$A,#REF!,'Stage rawdata'!$B:$B,#REF!)</f>
        <v>#REF!</v>
      </c>
      <c r="I27" s="220">
        <f>SUMIFS('Stage rawdata'!I:I,'Stage rawdata'!$A:$A,$C$11,'Stage rawdata'!$B:$B,$C27)</f>
        <v>17.440000000000001</v>
      </c>
      <c r="J27" s="220" t="e">
        <f>SUMIFS('Stage rawdata'!#REF!,'Stage rawdata'!$A:$A,#REF!,'Stage rawdata'!$B:$B,#REF!)</f>
        <v>#REF!</v>
      </c>
      <c r="K27" s="221">
        <f>SUMIFS('Stage rawdata'!L:L,'Stage rawdata'!$A:$A,$C$11,'Stage rawdata'!$B:$B,$C27)</f>
        <v>20.09</v>
      </c>
      <c r="L27" s="221" t="e">
        <f>SUMIFS('Stage rawdata'!#REF!,'Stage rawdata'!$A:$A,#REF!,'Stage rawdata'!$B:$B,#REF!)</f>
        <v>#REF!</v>
      </c>
      <c r="M27" s="212">
        <f>SUMIFS('Stage rawdata'!O:O,'Stage rawdata'!$A:$A,$C$11,'Stage rawdata'!$B:$B,$C27)</f>
        <v>15.07</v>
      </c>
      <c r="N27" s="212" t="e">
        <f>SUMIFS('Stage rawdata'!#REF!,'Stage rawdata'!$A:$A,#REF!,'Stage rawdata'!$B:$B,#REF!)</f>
        <v>#REF!</v>
      </c>
      <c r="O27" s="26"/>
      <c r="P27" s="21"/>
      <c r="Q27" s="21"/>
      <c r="R27" s="21"/>
      <c r="S27" s="21"/>
      <c r="T27" s="21"/>
      <c r="U27" s="21"/>
      <c r="V27" s="22"/>
      <c r="W27" s="21"/>
    </row>
    <row r="28" spans="1:23" s="46" customFormat="1" ht="25.5" customHeight="1" x14ac:dyDescent="0.25">
      <c r="A28" s="21"/>
      <c r="B28" s="218"/>
      <c r="C28" s="214"/>
      <c r="D28" s="27"/>
      <c r="E28" s="103" t="str">
        <f>"("&amp;ROUND(SUMIFS('Stage rawdata'!D:D,'Stage rawdata'!$A:$A,$C$11,'Stage rawdata'!$B:$B,$C27),1)&amp;","</f>
        <v>(29,</v>
      </c>
      <c r="F28" s="104" t="str">
        <f>ROUND(SUMIFS('Stage rawdata'!E:E,'Stage rawdata'!$A:$A,$C$11,'Stage rawdata'!$B:$B,$C27),1)&amp;")"</f>
        <v>32.3)</v>
      </c>
      <c r="G28" s="103" t="str">
        <f>"("&amp;ROUND(SUMIFS('Stage rawdata'!G:G,'Stage rawdata'!$A:$A,$C$11,'Stage rawdata'!$B:$B,$C27),1)&amp;","</f>
        <v>(15.4,</v>
      </c>
      <c r="H28" s="104" t="str">
        <f>ROUND(SUMIFS('Stage rawdata'!H:H,'Stage rawdata'!$A:$A,$C$11,'Stage rawdata'!$B:$B,$C27),1)&amp;")"</f>
        <v>18.1)</v>
      </c>
      <c r="I28" s="103" t="str">
        <f>"("&amp;ROUND(SUMIFS('Stage rawdata'!J:J,'Stage rawdata'!$A:$A,$C$11,'Stage rawdata'!$B:$B,$C27),1)&amp;","</f>
        <v>(16.1,</v>
      </c>
      <c r="J28" s="104" t="str">
        <f>ROUND(SUMIFS('Stage rawdata'!K:K,'Stage rawdata'!$A:$A,$C$11,'Stage rawdata'!$B:$B,$C27),1)&amp;")"</f>
        <v>18.8)</v>
      </c>
      <c r="K28" s="103" t="str">
        <f>"("&amp;ROUND(SUMIFS('Stage rawdata'!M:M,'Stage rawdata'!$A:$A,$C$11,'Stage rawdata'!$B:$B,$C27),1)&amp;","</f>
        <v>(18.7,</v>
      </c>
      <c r="L28" s="104" t="str">
        <f>ROUND(SUMIFS('Stage rawdata'!N:N,'Stage rawdata'!$A:$A,$C$11,'Stage rawdata'!$B:$B,$C27),1)&amp;")"</f>
        <v>21.5)</v>
      </c>
      <c r="M28" s="103" t="str">
        <f>"("&amp;ROUND(SUMIFS('Stage rawdata'!P:P,'Stage rawdata'!$A:$A,$C$11,'Stage rawdata'!$B:$B,$C27),1)&amp;","</f>
        <v>(13.8,</v>
      </c>
      <c r="N28" s="104" t="str">
        <f>ROUND(SUMIFS('Stage rawdata'!Q:Q,'Stage rawdata'!$A:$A,$C$11,'Stage rawdata'!$B:$B,$C$16),1)&amp;")"</f>
        <v>17.4)</v>
      </c>
      <c r="O28" s="21"/>
      <c r="P28" s="21"/>
      <c r="Q28" s="21"/>
      <c r="R28" s="21"/>
      <c r="S28" s="21"/>
      <c r="T28" s="21"/>
      <c r="U28" s="21"/>
      <c r="V28" s="22"/>
      <c r="W28" s="21"/>
    </row>
    <row r="29" spans="1:23" s="46" customFormat="1" ht="25.5" customHeight="1" x14ac:dyDescent="0.25">
      <c r="A29" s="21"/>
      <c r="B29" s="218"/>
      <c r="C29" s="213" t="s">
        <v>29</v>
      </c>
      <c r="D29" s="24"/>
      <c r="E29" s="219">
        <f>SUMIFS('Stage rawdata'!C:C,'Stage rawdata'!$A:$A,$C$11,'Stage rawdata'!$B:$B,$C29)</f>
        <v>22.79</v>
      </c>
      <c r="F29" s="219" t="e">
        <f>SUMIFS('Stage rawdata'!#REF!,'Stage rawdata'!$A:$A,#REF!,'Stage rawdata'!$B:$B,#REF!)</f>
        <v>#REF!</v>
      </c>
      <c r="G29" s="211">
        <f>SUMIFS('Stage rawdata'!F:F,'Stage rawdata'!$A:$A,$C$11,'Stage rawdata'!$B:$B,$C29)</f>
        <v>17.420000000000002</v>
      </c>
      <c r="H29" s="211" t="e">
        <f>SUMIFS('Stage rawdata'!#REF!,'Stage rawdata'!$A:$A,#REF!,'Stage rawdata'!$B:$B,#REF!)</f>
        <v>#REF!</v>
      </c>
      <c r="I29" s="220">
        <f>SUMIFS('Stage rawdata'!I:I,'Stage rawdata'!$A:$A,$C$11,'Stage rawdata'!$B:$B,$C29)</f>
        <v>18.010000000000002</v>
      </c>
      <c r="J29" s="220" t="e">
        <f>SUMIFS('Stage rawdata'!#REF!,'Stage rawdata'!$A:$A,#REF!,'Stage rawdata'!$B:$B,#REF!)</f>
        <v>#REF!</v>
      </c>
      <c r="K29" s="221">
        <f>SUMIFS('Stage rawdata'!L:L,'Stage rawdata'!$A:$A,$C$11,'Stage rawdata'!$B:$B,$C29)</f>
        <v>23.46</v>
      </c>
      <c r="L29" s="221" t="e">
        <f>SUMIFS('Stage rawdata'!#REF!,'Stage rawdata'!$A:$A,#REF!,'Stage rawdata'!$B:$B,#REF!)</f>
        <v>#REF!</v>
      </c>
      <c r="M29" s="212">
        <f>SUMIFS('Stage rawdata'!O:O,'Stage rawdata'!$A:$A,$C$11,'Stage rawdata'!$B:$B,$C29)</f>
        <v>18.32</v>
      </c>
      <c r="N29" s="212" t="e">
        <f>SUMIFS('Stage rawdata'!#REF!,'Stage rawdata'!$A:$A,#REF!,'Stage rawdata'!$B:$B,#REF!)</f>
        <v>#REF!</v>
      </c>
      <c r="O29" s="21"/>
      <c r="P29" s="21"/>
      <c r="Q29" s="21"/>
      <c r="R29" s="21"/>
      <c r="S29" s="21"/>
      <c r="T29" s="21"/>
      <c r="U29" s="21"/>
      <c r="V29" s="22"/>
      <c r="W29" s="21"/>
    </row>
    <row r="30" spans="1:23" s="46" customFormat="1" ht="25.5" customHeight="1" x14ac:dyDescent="0.25">
      <c r="A30" s="21"/>
      <c r="B30" s="218"/>
      <c r="C30" s="214"/>
      <c r="D30" s="27"/>
      <c r="E30" s="103" t="str">
        <f>"("&amp;ROUND(SUMIFS('Stage rawdata'!D:D,'Stage rawdata'!$A:$A,$C$11,'Stage rawdata'!$B:$B,$C29),1)&amp;","</f>
        <v>(21.2,</v>
      </c>
      <c r="F30" s="104" t="str">
        <f>ROUND(SUMIFS('Stage rawdata'!E:E,'Stage rawdata'!$A:$A,$C$11,'Stage rawdata'!$B:$B,$C29),1)&amp;")"</f>
        <v>24.4)</v>
      </c>
      <c r="G30" s="103" t="str">
        <f>"("&amp;ROUND(SUMIFS('Stage rawdata'!G:G,'Stage rawdata'!$A:$A,$C$11,'Stage rawdata'!$B:$B,$C29),1)&amp;","</f>
        <v>(15.9,</v>
      </c>
      <c r="H30" s="104" t="str">
        <f>ROUND(SUMIFS('Stage rawdata'!H:H,'Stage rawdata'!$A:$A,$C$11,'Stage rawdata'!$B:$B,$C29),1)&amp;")"</f>
        <v>18.9)</v>
      </c>
      <c r="I30" s="103" t="str">
        <f>"("&amp;ROUND(SUMIFS('Stage rawdata'!J:J,'Stage rawdata'!$A:$A,$C$11,'Stage rawdata'!$B:$B,$C29),1)&amp;","</f>
        <v>(16.5,</v>
      </c>
      <c r="J30" s="104" t="str">
        <f>ROUND(SUMIFS('Stage rawdata'!K:K,'Stage rawdata'!$A:$A,$C$11,'Stage rawdata'!$B:$B,$C29),1)&amp;")"</f>
        <v>19.5)</v>
      </c>
      <c r="K30" s="103" t="str">
        <f>"("&amp;ROUND(SUMIFS('Stage rawdata'!M:M,'Stage rawdata'!$A:$A,$C$11,'Stage rawdata'!$B:$B,$C29),1)&amp;","</f>
        <v>(21.8,</v>
      </c>
      <c r="L30" s="104" t="str">
        <f>ROUND(SUMIFS('Stage rawdata'!N:N,'Stage rawdata'!$A:$A,$C$11,'Stage rawdata'!$B:$B,$C29),1)&amp;")"</f>
        <v>25.1)</v>
      </c>
      <c r="M30" s="103" t="str">
        <f>"("&amp;ROUND(SUMIFS('Stage rawdata'!P:P,'Stage rawdata'!$A:$A,$C$11,'Stage rawdata'!$B:$B,$C29),1)&amp;","</f>
        <v>(16.8,</v>
      </c>
      <c r="N30" s="104" t="str">
        <f>ROUND(SUMIFS('Stage rawdata'!Q:Q,'Stage rawdata'!$A:$A,$C$11,'Stage rawdata'!$B:$B,$C$16),1)&amp;")"</f>
        <v>17.4)</v>
      </c>
      <c r="O30" s="21"/>
      <c r="P30" s="21"/>
      <c r="Q30" s="21"/>
      <c r="R30" s="21"/>
      <c r="S30" s="21"/>
      <c r="T30" s="21"/>
      <c r="U30" s="21"/>
      <c r="V30" s="22"/>
      <c r="W30" s="21"/>
    </row>
    <row r="31" spans="1:23" s="46" customFormat="1" ht="25.5" customHeight="1" x14ac:dyDescent="0.25">
      <c r="A31" s="21"/>
      <c r="B31" s="218"/>
      <c r="C31" s="223" t="s">
        <v>17</v>
      </c>
      <c r="D31" s="20"/>
      <c r="E31" s="219">
        <f>SUMIFS('Stage rawdata'!C:C,'Stage rawdata'!$A:$A,$C$11,'Stage rawdata'!$B:$B,$C31)</f>
        <v>16.84</v>
      </c>
      <c r="F31" s="219" t="e">
        <f>SUMIFS('Stage rawdata'!#REF!,'Stage rawdata'!$A:$A,#REF!,'Stage rawdata'!$B:$B,#REF!)</f>
        <v>#REF!</v>
      </c>
      <c r="G31" s="211">
        <f>SUMIFS('Stage rawdata'!F:F,'Stage rawdata'!$A:$A,$C$11,'Stage rawdata'!$B:$B,$C31)</f>
        <v>16.440000000000001</v>
      </c>
      <c r="H31" s="211" t="e">
        <f>SUMIFS('Stage rawdata'!#REF!,'Stage rawdata'!$A:$A,#REF!,'Stage rawdata'!$B:$B,#REF!)</f>
        <v>#REF!</v>
      </c>
      <c r="I31" s="220">
        <f>SUMIFS('Stage rawdata'!I:I,'Stage rawdata'!$A:$A,$C$11,'Stage rawdata'!$B:$B,$C31)</f>
        <v>13.86</v>
      </c>
      <c r="J31" s="220" t="e">
        <f>SUMIFS('Stage rawdata'!#REF!,'Stage rawdata'!$A:$A,#REF!,'Stage rawdata'!$B:$B,#REF!)</f>
        <v>#REF!</v>
      </c>
      <c r="K31" s="221">
        <f>SUMIFS('Stage rawdata'!L:L,'Stage rawdata'!$A:$A,$C$11,'Stage rawdata'!$B:$B,$C31)</f>
        <v>23.85</v>
      </c>
      <c r="L31" s="221" t="e">
        <f>SUMIFS('Stage rawdata'!#REF!,'Stage rawdata'!$A:$A,#REF!,'Stage rawdata'!$B:$B,#REF!)</f>
        <v>#REF!</v>
      </c>
      <c r="M31" s="212">
        <f>SUMIFS('Stage rawdata'!O:O,'Stage rawdata'!$A:$A,$C$11,'Stage rawdata'!$B:$B,$C31)</f>
        <v>29.01</v>
      </c>
      <c r="N31" s="222" t="e">
        <f>SUMIFS('Stage rawdata'!#REF!,'Stage rawdata'!$A:$A,#REF!,'Stage rawdata'!$B:$B,#REF!)</f>
        <v>#REF!</v>
      </c>
      <c r="O31" s="21"/>
      <c r="P31" s="21"/>
      <c r="Q31" s="21"/>
      <c r="R31" s="21"/>
      <c r="S31" s="21"/>
      <c r="T31" s="21"/>
      <c r="U31" s="21"/>
      <c r="V31" s="22"/>
      <c r="W31" s="21"/>
    </row>
    <row r="32" spans="1:23" s="46" customFormat="1" ht="25.5" customHeight="1" x14ac:dyDescent="0.25">
      <c r="A32" s="21"/>
      <c r="B32" s="218"/>
      <c r="C32" s="218"/>
      <c r="D32" s="20"/>
      <c r="E32" s="120" t="str">
        <f>"("&amp;ROUND(SUMIFS('Stage rawdata'!D:D,'Stage rawdata'!$A:$A,$C$11,'Stage rawdata'!$B:$B,$C31),1)&amp;","</f>
        <v>(14.8,</v>
      </c>
      <c r="F32" s="121" t="str">
        <f>ROUND(SUMIFS('Stage rawdata'!E:E,'Stage rawdata'!$A:$A,$C$11,'Stage rawdata'!$B:$B,$C31),1)&amp;")"</f>
        <v>18.9)</v>
      </c>
      <c r="G32" s="120" t="str">
        <f>"("&amp;ROUND(SUMIFS('Stage rawdata'!G:G,'Stage rawdata'!$A:$A,$C$11,'Stage rawdata'!$B:$B,$C31),1)&amp;","</f>
        <v>(14.4,</v>
      </c>
      <c r="H32" s="121" t="str">
        <f>ROUND(SUMIFS('Stage rawdata'!H:H,'Stage rawdata'!$A:$A,$C$11,'Stage rawdata'!$B:$B,$C31),1)&amp;")"</f>
        <v>18.5)</v>
      </c>
      <c r="I32" s="120" t="str">
        <f>"("&amp;ROUND(SUMIFS('Stage rawdata'!J:J,'Stage rawdata'!$A:$A,$C$11,'Stage rawdata'!$B:$B,$C31),1)&amp;","</f>
        <v>(11.9,</v>
      </c>
      <c r="J32" s="121" t="str">
        <f>ROUND(SUMIFS('Stage rawdata'!K:K,'Stage rawdata'!$A:$A,$C$11,'Stage rawdata'!$B:$B,$C31),1)&amp;")"</f>
        <v>15.8)</v>
      </c>
      <c r="K32" s="120" t="str">
        <f>"("&amp;ROUND(SUMIFS('Stage rawdata'!M:M,'Stage rawdata'!$A:$A,$C$11,'Stage rawdata'!$B:$B,$C31),1)&amp;","</f>
        <v>(21.5,</v>
      </c>
      <c r="L32" s="121" t="str">
        <f>ROUND(SUMIFS('Stage rawdata'!N:N,'Stage rawdata'!$A:$A,$C$11,'Stage rawdata'!$B:$B,$C31),1)&amp;")"</f>
        <v>26.2)</v>
      </c>
      <c r="M32" s="120" t="str">
        <f>"("&amp;ROUND(SUMIFS('Stage rawdata'!P:P,'Stage rawdata'!$A:$A,$C$11,'Stage rawdata'!$B:$B,$C31),1)&amp;","</f>
        <v>(26.5,</v>
      </c>
      <c r="N32" s="121" t="str">
        <f>ROUND(SUMIFS('Stage rawdata'!Q:Q,'Stage rawdata'!$A:$A,$C$11,'Stage rawdata'!$B:$B,$C$16),1)&amp;")"</f>
        <v>17.4)</v>
      </c>
      <c r="O32" s="21"/>
      <c r="P32" s="21"/>
      <c r="Q32" s="21"/>
      <c r="R32" s="21"/>
      <c r="S32" s="21"/>
      <c r="T32" s="21"/>
      <c r="U32" s="21"/>
      <c r="V32" s="22"/>
      <c r="W32" s="21"/>
    </row>
    <row r="33" spans="1:23" s="46" customFormat="1" ht="13.5" customHeight="1" x14ac:dyDescent="0.25">
      <c r="A33" s="21"/>
      <c r="B33" s="133"/>
      <c r="C33" s="132"/>
      <c r="D33" s="20"/>
      <c r="E33" s="106"/>
      <c r="F33" s="106"/>
      <c r="G33" s="106"/>
      <c r="H33" s="106"/>
      <c r="I33" s="106"/>
      <c r="J33" s="106"/>
      <c r="K33" s="106"/>
      <c r="L33" s="106"/>
      <c r="M33" s="106"/>
      <c r="N33" s="106"/>
      <c r="O33" s="21"/>
      <c r="P33" s="21"/>
      <c r="Q33" s="21"/>
      <c r="R33" s="21"/>
      <c r="S33" s="21"/>
      <c r="T33" s="21"/>
      <c r="U33" s="21"/>
      <c r="V33" s="22"/>
      <c r="W33" s="21"/>
    </row>
    <row r="34" spans="1:23" s="46" customFormat="1" ht="25.5" customHeight="1" x14ac:dyDescent="0.25">
      <c r="A34" s="21"/>
      <c r="B34" s="218" t="s">
        <v>18</v>
      </c>
      <c r="C34" s="223" t="s">
        <v>21</v>
      </c>
      <c r="D34" s="20"/>
      <c r="E34" s="219">
        <f>SUMIFS('Stage rawdata'!C:C,'Stage rawdata'!$A:$A,$C$11,'Stage rawdata'!$B:$B,$C34)</f>
        <v>33.33</v>
      </c>
      <c r="F34" s="219" t="e">
        <f>SUMIFS('Stage rawdata'!#REF!,'Stage rawdata'!$A:$A,#REF!,'Stage rawdata'!$B:$B,#REF!)</f>
        <v>#REF!</v>
      </c>
      <c r="G34" s="211">
        <f>SUMIFS('Stage rawdata'!F:F,'Stage rawdata'!$A:$A,$C$11,'Stage rawdata'!$B:$B,$C34)</f>
        <v>23.26</v>
      </c>
      <c r="H34" s="211" t="e">
        <f>SUMIFS('Stage rawdata'!#REF!,'Stage rawdata'!$A:$A,#REF!,'Stage rawdata'!$B:$B,#REF!)</f>
        <v>#REF!</v>
      </c>
      <c r="I34" s="220">
        <f>SUMIFS('Stage rawdata'!I:I,'Stage rawdata'!$A:$A,$C$11,'Stage rawdata'!$B:$B,$C34)</f>
        <v>13.18</v>
      </c>
      <c r="J34" s="220" t="e">
        <f>SUMIFS('Stage rawdata'!#REF!,'Stage rawdata'!$A:$A,#REF!,'Stage rawdata'!$B:$B,#REF!)</f>
        <v>#REF!</v>
      </c>
      <c r="K34" s="221">
        <f>SUMIFS('Stage rawdata'!L:L,'Stage rawdata'!$A:$A,$C$11,'Stage rawdata'!$B:$B,$C34)</f>
        <v>13.18</v>
      </c>
      <c r="L34" s="221" t="e">
        <f>SUMIFS('Stage rawdata'!#REF!,'Stage rawdata'!$A:$A,#REF!,'Stage rawdata'!$B:$B,#REF!)</f>
        <v>#REF!</v>
      </c>
      <c r="M34" s="217">
        <f>SUMIFS('Stage rawdata'!O:O,'Stage rawdata'!$A:$A,$C$11,'Stage rawdata'!$B:$B,$C34)</f>
        <v>17.05</v>
      </c>
      <c r="N34" s="217" t="e">
        <f>SUMIFS('Stage rawdata'!#REF!,'Stage rawdata'!$A:$A,#REF!,'Stage rawdata'!$B:$B,#REF!)</f>
        <v>#REF!</v>
      </c>
      <c r="O34" s="26"/>
      <c r="P34" s="21"/>
      <c r="Q34" s="21"/>
      <c r="R34" s="21"/>
      <c r="S34" s="21"/>
      <c r="T34" s="21"/>
      <c r="U34" s="21"/>
      <c r="V34" s="22"/>
      <c r="W34" s="21"/>
    </row>
    <row r="35" spans="1:23" s="46" customFormat="1" ht="25.5" customHeight="1" x14ac:dyDescent="0.25">
      <c r="A35" s="21"/>
      <c r="B35" s="218"/>
      <c r="C35" s="214"/>
      <c r="D35" s="27"/>
      <c r="E35" s="103" t="str">
        <f>"("&amp;ROUND(SUMIFS('Stage rawdata'!D:D,'Stage rawdata'!$A:$A,$C$11,'Stage rawdata'!$B:$B,$C34),1)&amp;","</f>
        <v>(25.2,</v>
      </c>
      <c r="F35" s="104" t="str">
        <f>ROUND(SUMIFS('Stage rawdata'!E:E,'Stage rawdata'!$A:$A,$C$11,'Stage rawdata'!$B:$B,$C34),1)&amp;")"</f>
        <v>41.5)</v>
      </c>
      <c r="G35" s="103" t="str">
        <f>"("&amp;ROUND(SUMIFS('Stage rawdata'!G:G,'Stage rawdata'!$A:$A,$C$11,'Stage rawdata'!$B:$B,$C34),1)&amp;","</f>
        <v>(16,</v>
      </c>
      <c r="H35" s="104" t="str">
        <f>ROUND(SUMIFS('Stage rawdata'!H:H,'Stage rawdata'!$A:$A,$C$11,'Stage rawdata'!$B:$B,$C34),1)&amp;")"</f>
        <v>30.5)</v>
      </c>
      <c r="I35" s="103" t="str">
        <f>"("&amp;ROUND(SUMIFS('Stage rawdata'!J:J,'Stage rawdata'!$A:$A,$C$11,'Stage rawdata'!$B:$B,$C34),1)&amp;","</f>
        <v>(7.3,</v>
      </c>
      <c r="J35" s="104" t="str">
        <f>ROUND(SUMIFS('Stage rawdata'!K:K,'Stage rawdata'!$A:$A,$C$11,'Stage rawdata'!$B:$B,$C34),1)&amp;")"</f>
        <v>19)</v>
      </c>
      <c r="K35" s="103" t="str">
        <f>"("&amp;ROUND(SUMIFS('Stage rawdata'!M:M,'Stage rawdata'!$A:$A,$C$11,'Stage rawdata'!$B:$B,$C34),1)&amp;","</f>
        <v>(7.3,</v>
      </c>
      <c r="L35" s="104" t="str">
        <f>ROUND(SUMIFS('Stage rawdata'!N:N,'Stage rawdata'!$A:$A,$C$11,'Stage rawdata'!$B:$B,$C34),1)&amp;")"</f>
        <v>19)</v>
      </c>
      <c r="M35" s="103" t="str">
        <f>"("&amp;ROUND(SUMIFS('Stage rawdata'!P:P,'Stage rawdata'!$A:$A,$C$11,'Stage rawdata'!$B:$B,$C34),1)&amp;","</f>
        <v>(10.6,</v>
      </c>
      <c r="N35" s="104" t="str">
        <f>ROUND(SUMIFS('Stage rawdata'!Q:Q,'Stage rawdata'!$A:$A,$C$11,'Stage rawdata'!$B:$B,$C$16),1)&amp;")"</f>
        <v>17.4)</v>
      </c>
      <c r="O35" s="21"/>
      <c r="P35" s="21"/>
      <c r="Q35" s="21"/>
      <c r="R35" s="21"/>
      <c r="S35" s="21"/>
      <c r="T35" s="21"/>
      <c r="U35" s="21"/>
      <c r="V35" s="22"/>
      <c r="W35" s="21"/>
    </row>
    <row r="36" spans="1:23" s="46" customFormat="1" ht="25.5" customHeight="1" x14ac:dyDescent="0.25">
      <c r="A36" s="21"/>
      <c r="B36" s="218"/>
      <c r="C36" s="223" t="s">
        <v>20</v>
      </c>
      <c r="D36" s="20"/>
      <c r="E36" s="219">
        <f>SUMIFS('Stage rawdata'!C:C,'Stage rawdata'!$A:$A,$C$11,'Stage rawdata'!$B:$B,$C36)</f>
        <v>16.850000000000001</v>
      </c>
      <c r="F36" s="219" t="e">
        <f>SUMIFS('Stage rawdata'!#REF!,'Stage rawdata'!$A:$A,#REF!,'Stage rawdata'!$B:$B,#REF!)</f>
        <v>#REF!</v>
      </c>
      <c r="G36" s="211">
        <f>SUMIFS('Stage rawdata'!F:F,'Stage rawdata'!$A:$A,$C$11,'Stage rawdata'!$B:$B,$C36)</f>
        <v>29.21</v>
      </c>
      <c r="H36" s="211" t="e">
        <f>SUMIFS('Stage rawdata'!#REF!,'Stage rawdata'!$A:$A,#REF!,'Stage rawdata'!$B:$B,#REF!)</f>
        <v>#REF!</v>
      </c>
      <c r="I36" s="220">
        <f>SUMIFS('Stage rawdata'!I:I,'Stage rawdata'!$A:$A,$C$11,'Stage rawdata'!$B:$B,$C36)</f>
        <v>12.36</v>
      </c>
      <c r="J36" s="220" t="e">
        <f>SUMIFS('Stage rawdata'!#REF!,'Stage rawdata'!$A:$A,#REF!,'Stage rawdata'!$B:$B,#REF!)</f>
        <v>#REF!</v>
      </c>
      <c r="K36" s="224">
        <f>SUMIFS('Stage rawdata'!L:L,'Stage rawdata'!$A:$A,$C$11,'Stage rawdata'!$B:$B,$C36)</f>
        <v>20.22</v>
      </c>
      <c r="L36" s="224" t="e">
        <f>SUMIFS('Stage rawdata'!#REF!,'Stage rawdata'!$A:$A,#REF!,'Stage rawdata'!$B:$B,#REF!)</f>
        <v>#REF!</v>
      </c>
      <c r="M36" s="212">
        <f>SUMIFS('Stage rawdata'!O:O,'Stage rawdata'!$A:$A,$C$11,'Stage rawdata'!$B:$B,$C36)</f>
        <v>21.35</v>
      </c>
      <c r="N36" s="222" t="e">
        <f>SUMIFS('Stage rawdata'!#REF!,'Stage rawdata'!$A:$A,#REF!,'Stage rawdata'!$B:$B,#REF!)</f>
        <v>#REF!</v>
      </c>
      <c r="O36" s="26"/>
      <c r="P36" s="21"/>
      <c r="Q36" s="21"/>
      <c r="R36" s="21"/>
      <c r="S36" s="21"/>
      <c r="T36" s="21"/>
      <c r="U36" s="21"/>
      <c r="V36" s="22"/>
      <c r="W36" s="21"/>
    </row>
    <row r="37" spans="1:23" s="46" customFormat="1" ht="25.5" customHeight="1" x14ac:dyDescent="0.25">
      <c r="A37" s="21"/>
      <c r="B37" s="218"/>
      <c r="C37" s="214"/>
      <c r="D37" s="27"/>
      <c r="E37" s="103" t="str">
        <f>"("&amp;ROUND(SUMIFS('Stage rawdata'!D:D,'Stage rawdata'!$A:$A,$C$11,'Stage rawdata'!$B:$B,$C36),1)&amp;","</f>
        <v>(9.1,</v>
      </c>
      <c r="F37" s="104" t="str">
        <f>ROUND(SUMIFS('Stage rawdata'!E:E,'Stage rawdata'!$A:$A,$C$11,'Stage rawdata'!$B:$B,$C36),1)&amp;")"</f>
        <v>24.6)</v>
      </c>
      <c r="G37" s="103" t="str">
        <f>"("&amp;ROUND(SUMIFS('Stage rawdata'!G:G,'Stage rawdata'!$A:$A,$C$11,'Stage rawdata'!$B:$B,$C36),1)&amp;","</f>
        <v>(19.8,</v>
      </c>
      <c r="H37" s="104" t="str">
        <f>ROUND(SUMIFS('Stage rawdata'!H:H,'Stage rawdata'!$A:$A,$C$11,'Stage rawdata'!$B:$B,$C36),1)&amp;")"</f>
        <v>38.7)</v>
      </c>
      <c r="I37" s="103" t="str">
        <f>"("&amp;ROUND(SUMIFS('Stage rawdata'!J:J,'Stage rawdata'!$A:$A,$C$11,'Stage rawdata'!$B:$B,$C36),1)&amp;","</f>
        <v>(5.5,</v>
      </c>
      <c r="J37" s="104" t="str">
        <f>ROUND(SUMIFS('Stage rawdata'!K:K,'Stage rawdata'!$A:$A,$C$11,'Stage rawdata'!$B:$B,$C36),1)&amp;")"</f>
        <v>19.2)</v>
      </c>
      <c r="K37" s="103" t="str">
        <f>"("&amp;ROUND(SUMIFS('Stage rawdata'!M:M,'Stage rawdata'!$A:$A,$C$11,'Stage rawdata'!$B:$B,$C36),1)&amp;","</f>
        <v>(11.9,</v>
      </c>
      <c r="L37" s="104" t="str">
        <f>ROUND(SUMIFS('Stage rawdata'!N:N,'Stage rawdata'!$A:$A,$C$11,'Stage rawdata'!$B:$B,$C36),1)&amp;")"</f>
        <v>28.6)</v>
      </c>
      <c r="M37" s="103" t="str">
        <f>"("&amp;ROUND(SUMIFS('Stage rawdata'!P:P,'Stage rawdata'!$A:$A,$C$11,'Stage rawdata'!$B:$B,$C36),1)&amp;","</f>
        <v>(12.8,</v>
      </c>
      <c r="N37" s="104" t="str">
        <f>ROUND(SUMIFS('Stage rawdata'!Q:Q,'Stage rawdata'!$A:$A,$C$11,'Stage rawdata'!$B:$B,$C$16),1)&amp;")"</f>
        <v>17.4)</v>
      </c>
      <c r="O37" s="21"/>
      <c r="P37" s="21"/>
      <c r="Q37" s="21"/>
      <c r="R37" s="21"/>
      <c r="S37" s="21"/>
      <c r="T37" s="21"/>
      <c r="U37" s="21"/>
      <c r="V37" s="22"/>
      <c r="W37" s="21"/>
    </row>
    <row r="38" spans="1:23" s="46" customFormat="1" ht="25.5" customHeight="1" x14ac:dyDescent="0.25">
      <c r="A38" s="21"/>
      <c r="B38" s="218"/>
      <c r="C38" s="223" t="s">
        <v>22</v>
      </c>
      <c r="D38" s="24"/>
      <c r="E38" s="219">
        <f>SUMIFS('Stage rawdata'!C:C,'Stage rawdata'!$A:$A,$C$11,'Stage rawdata'!$B:$B,$C38)</f>
        <v>27.4</v>
      </c>
      <c r="F38" s="219" t="e">
        <f>SUMIFS('Stage rawdata'!#REF!,'Stage rawdata'!$A:$A,#REF!,'Stage rawdata'!$B:$B,#REF!)</f>
        <v>#REF!</v>
      </c>
      <c r="G38" s="211">
        <f>SUMIFS('Stage rawdata'!F:F,'Stage rawdata'!$A:$A,$C$11,'Stage rawdata'!$B:$B,$C38)</f>
        <v>17.809999999999999</v>
      </c>
      <c r="H38" s="211" t="e">
        <f>SUMIFS('Stage rawdata'!#REF!,'Stage rawdata'!$A:$A,#REF!,'Stage rawdata'!$B:$B,#REF!)</f>
        <v>#REF!</v>
      </c>
      <c r="I38" s="220">
        <f>SUMIFS('Stage rawdata'!I:I,'Stage rawdata'!$A:$A,$C$11,'Stage rawdata'!$B:$B,$C38)</f>
        <v>15.75</v>
      </c>
      <c r="J38" s="220" t="e">
        <f>SUMIFS('Stage rawdata'!#REF!,'Stage rawdata'!$A:$A,#REF!,'Stage rawdata'!$B:$B,#REF!)</f>
        <v>#REF!</v>
      </c>
      <c r="K38" s="221">
        <f>SUMIFS('Stage rawdata'!L:L,'Stage rawdata'!$A:$A,$C$11,'Stage rawdata'!$B:$B,$C38)</f>
        <v>15.75</v>
      </c>
      <c r="L38" s="221" t="e">
        <f>SUMIFS('Stage rawdata'!#REF!,'Stage rawdata'!$A:$A,#REF!,'Stage rawdata'!$B:$B,#REF!)</f>
        <v>#REF!</v>
      </c>
      <c r="M38" s="222">
        <f>SUMIFS('Stage rawdata'!O:O,'Stage rawdata'!$A:$A,$C$11,'Stage rawdata'!$B:$B,$C38)</f>
        <v>23.29</v>
      </c>
      <c r="N38" s="212" t="e">
        <f>SUMIFS('Stage rawdata'!#REF!,'Stage rawdata'!$A:$A,#REF!,'Stage rawdata'!$B:$B,#REF!)</f>
        <v>#REF!</v>
      </c>
      <c r="O38" s="21"/>
      <c r="P38" s="21"/>
      <c r="Q38" s="21"/>
      <c r="R38" s="21"/>
      <c r="S38" s="21"/>
      <c r="T38" s="21"/>
      <c r="U38" s="21"/>
      <c r="V38" s="22"/>
      <c r="W38" s="21"/>
    </row>
    <row r="39" spans="1:23" s="46" customFormat="1" ht="25.5" customHeight="1" x14ac:dyDescent="0.25">
      <c r="A39" s="21"/>
      <c r="B39" s="218"/>
      <c r="C39" s="214"/>
      <c r="D39" s="27"/>
      <c r="E39" s="103" t="str">
        <f>"("&amp;ROUND(SUMIFS('Stage rawdata'!D:D,'Stage rawdata'!$A:$A,$C$11,'Stage rawdata'!$B:$B,$C38),1)&amp;","</f>
        <v>(20.2,</v>
      </c>
      <c r="F39" s="104" t="str">
        <f>ROUND(SUMIFS('Stage rawdata'!E:E,'Stage rawdata'!$A:$A,$C$11,'Stage rawdata'!$B:$B,$C38),1)&amp;")"</f>
        <v>34.6)</v>
      </c>
      <c r="G39" s="103" t="str">
        <f>"("&amp;ROUND(SUMIFS('Stage rawdata'!G:G,'Stage rawdata'!$A:$A,$C$11,'Stage rawdata'!$B:$B,$C38),1)&amp;","</f>
        <v>(11.6,</v>
      </c>
      <c r="H39" s="104" t="str">
        <f>ROUND(SUMIFS('Stage rawdata'!H:H,'Stage rawdata'!$A:$A,$C$11,'Stage rawdata'!$B:$B,$C38),1)&amp;")"</f>
        <v>24)</v>
      </c>
      <c r="I39" s="103" t="str">
        <f>"("&amp;ROUND(SUMIFS('Stage rawdata'!J:J,'Stage rawdata'!$A:$A,$C$11,'Stage rawdata'!$B:$B,$C38),1)&amp;","</f>
        <v>(9.8,</v>
      </c>
      <c r="J39" s="104" t="str">
        <f>ROUND(SUMIFS('Stage rawdata'!K:K,'Stage rawdata'!$A:$A,$C$11,'Stage rawdata'!$B:$B,$C38),1)&amp;")"</f>
        <v>21.7)</v>
      </c>
      <c r="K39" s="103" t="str">
        <f>"("&amp;ROUND(SUMIFS('Stage rawdata'!M:M,'Stage rawdata'!$A:$A,$C$11,'Stage rawdata'!$B:$B,$C38),1)&amp;","</f>
        <v>(9.8,</v>
      </c>
      <c r="L39" s="104" t="str">
        <f>ROUND(SUMIFS('Stage rawdata'!N:N,'Stage rawdata'!$A:$A,$C$11,'Stage rawdata'!$B:$B,$C38),1)&amp;")"</f>
        <v>21.7)</v>
      </c>
      <c r="M39" s="123" t="str">
        <f>"("&amp;ROUND(SUMIFS('Stage rawdata'!P:P,'Stage rawdata'!$A:$A,$C$11,'Stage rawdata'!$B:$B,$C38),1)&amp;","</f>
        <v>(16.4,</v>
      </c>
      <c r="N39" s="104" t="str">
        <f>ROUND(SUMIFS('Stage rawdata'!Q:Q,'Stage rawdata'!$A:$A,$C$11,'Stage rawdata'!$B:$B,$C$16),1)&amp;")"</f>
        <v>17.4)</v>
      </c>
      <c r="O39" s="21"/>
      <c r="P39" s="21"/>
      <c r="Q39" s="21"/>
      <c r="R39" s="21"/>
      <c r="S39" s="21"/>
      <c r="T39" s="21"/>
      <c r="U39" s="21"/>
      <c r="V39" s="22"/>
      <c r="W39" s="21"/>
    </row>
    <row r="40" spans="1:23" s="46" customFormat="1" ht="25.5" customHeight="1" x14ac:dyDescent="0.25">
      <c r="A40" s="21"/>
      <c r="B40" s="218"/>
      <c r="C40" s="223" t="s">
        <v>19</v>
      </c>
      <c r="D40" s="20"/>
      <c r="E40" s="219">
        <f>SUMIFS('Stage rawdata'!C:C,'Stage rawdata'!$A:$A,$C$11,'Stage rawdata'!$B:$B,$C40)</f>
        <v>28.82</v>
      </c>
      <c r="F40" s="219" t="e">
        <f>SUMIFS('Stage rawdata'!#REF!,'Stage rawdata'!$A:$A,#REF!,'Stage rawdata'!$B:$B,#REF!)</f>
        <v>#REF!</v>
      </c>
      <c r="G40" s="211">
        <f>SUMIFS('Stage rawdata'!F:F,'Stage rawdata'!$A:$A,$C$11,'Stage rawdata'!$B:$B,$C40)</f>
        <v>18.010000000000002</v>
      </c>
      <c r="H40" s="211" t="e">
        <f>SUMIFS('Stage rawdata'!#REF!,'Stage rawdata'!$A:$A,#REF!,'Stage rawdata'!$B:$B,#REF!)</f>
        <v>#REF!</v>
      </c>
      <c r="I40" s="220">
        <f>SUMIFS('Stage rawdata'!I:I,'Stage rawdata'!$A:$A,$C$11,'Stage rawdata'!$B:$B,$C40)</f>
        <v>16.12</v>
      </c>
      <c r="J40" s="220" t="e">
        <f>SUMIFS('Stage rawdata'!#REF!,'Stage rawdata'!$A:$A,#REF!,'Stage rawdata'!$B:$B,#REF!)</f>
        <v>#REF!</v>
      </c>
      <c r="K40" s="224">
        <f>SUMIFS('Stage rawdata'!L:L,'Stage rawdata'!$A:$A,$C$11,'Stage rawdata'!$B:$B,$C40)</f>
        <v>20.62</v>
      </c>
      <c r="L40" s="224" t="e">
        <f>SUMIFS('Stage rawdata'!#REF!,'Stage rawdata'!$A:$A,#REF!,'Stage rawdata'!$B:$B,#REF!)</f>
        <v>#REF!</v>
      </c>
      <c r="M40" s="212">
        <f>SUMIFS('Stage rawdata'!O:O,'Stage rawdata'!$A:$A,$C$11,'Stage rawdata'!$B:$B,$C40)</f>
        <v>16.420000000000002</v>
      </c>
      <c r="N40" s="212" t="e">
        <f>SUMIFS('Stage rawdata'!#REF!,'Stage rawdata'!$A:$A,#REF!,'Stage rawdata'!$B:$B,#REF!)</f>
        <v>#REF!</v>
      </c>
      <c r="O40" s="26"/>
      <c r="P40" s="21"/>
      <c r="Q40" s="21"/>
      <c r="R40" s="21"/>
      <c r="S40" s="26"/>
      <c r="T40" s="21"/>
      <c r="U40" s="21"/>
      <c r="V40" s="22"/>
      <c r="W40" s="21"/>
    </row>
    <row r="41" spans="1:23" s="46" customFormat="1" ht="25.5" customHeight="1" x14ac:dyDescent="0.25">
      <c r="A41" s="21"/>
      <c r="B41" s="218"/>
      <c r="C41" s="214"/>
      <c r="D41" s="27"/>
      <c r="E41" s="103" t="str">
        <f>"("&amp;ROUND(SUMIFS('Stage rawdata'!D:D,'Stage rawdata'!$A:$A,$C$11,'Stage rawdata'!$B:$B,$C40),1)&amp;","</f>
        <v>(27.9,</v>
      </c>
      <c r="F41" s="104" t="str">
        <f>ROUND(SUMIFS('Stage rawdata'!E:E,'Stage rawdata'!$A:$A,$C$11,'Stage rawdata'!$B:$B,$C40),1)&amp;")"</f>
        <v>29.7)</v>
      </c>
      <c r="G41" s="103" t="str">
        <f>"("&amp;ROUND(SUMIFS('Stage rawdata'!G:G,'Stage rawdata'!$A:$A,$C$11,'Stage rawdata'!$B:$B,$C40),1)&amp;","</f>
        <v>(17.2,</v>
      </c>
      <c r="H41" s="104" t="str">
        <f>ROUND(SUMIFS('Stage rawdata'!H:H,'Stage rawdata'!$A:$A,$C$11,'Stage rawdata'!$B:$B,$C40),1)&amp;")"</f>
        <v>18.8)</v>
      </c>
      <c r="I41" s="103" t="str">
        <f>"("&amp;ROUND(SUMIFS('Stage rawdata'!J:J,'Stage rawdata'!$A:$A,$C$11,'Stage rawdata'!$B:$B,$C40),1)&amp;","</f>
        <v>(15.4,</v>
      </c>
      <c r="J41" s="104" t="str">
        <f>ROUND(SUMIFS('Stage rawdata'!K:K,'Stage rawdata'!$A:$A,$C$11,'Stage rawdata'!$B:$B,$C40),1)&amp;")"</f>
        <v>16.9)</v>
      </c>
      <c r="K41" s="103" t="str">
        <f>"("&amp;ROUND(SUMIFS('Stage rawdata'!M:M,'Stage rawdata'!$A:$A,$C$11,'Stage rawdata'!$B:$B,$C40),1)&amp;","</f>
        <v>(19.8,</v>
      </c>
      <c r="L41" s="104" t="str">
        <f>ROUND(SUMIFS('Stage rawdata'!N:N,'Stage rawdata'!$A:$A,$C$11,'Stage rawdata'!$B:$B,$C40),1)&amp;")"</f>
        <v>21.4)</v>
      </c>
      <c r="M41" s="103" t="str">
        <f>"("&amp;ROUND(SUMIFS('Stage rawdata'!P:P,'Stage rawdata'!$A:$A,$C$11,'Stage rawdata'!$B:$B,$C40),1)&amp;","</f>
        <v>(15.7,</v>
      </c>
      <c r="N41" s="104" t="str">
        <f>ROUND(SUMIFS('Stage rawdata'!Q:Q,'Stage rawdata'!$A:$A,$C$11,'Stage rawdata'!$B:$B,$C$16),1)&amp;")"</f>
        <v>17.4)</v>
      </c>
      <c r="O41" s="26"/>
      <c r="P41" s="21"/>
      <c r="Q41" s="21"/>
      <c r="R41" s="21"/>
      <c r="S41" s="21"/>
      <c r="T41" s="21"/>
      <c r="U41" s="21"/>
      <c r="V41" s="22"/>
      <c r="W41" s="21"/>
    </row>
    <row r="42" spans="1:23" s="46" customFormat="1" ht="25.5" customHeight="1" x14ac:dyDescent="0.25">
      <c r="A42" s="21"/>
      <c r="B42" s="218"/>
      <c r="C42" s="218" t="s">
        <v>23</v>
      </c>
      <c r="D42" s="20"/>
      <c r="E42" s="219">
        <f>SUMIFS('Stage rawdata'!C:C,'Stage rawdata'!$A:$A,$C$11,'Stage rawdata'!$B:$B,$C42)</f>
        <v>32.26</v>
      </c>
      <c r="F42" s="219" t="e">
        <f>SUMIFS('Stage rawdata'!#REF!,'Stage rawdata'!$A:$A,#REF!,'Stage rawdata'!$B:$B,#REF!)</f>
        <v>#REF!</v>
      </c>
      <c r="G42" s="211">
        <f>SUMIFS('Stage rawdata'!F:F,'Stage rawdata'!$A:$A,$C$11,'Stage rawdata'!$B:$B,$C42)</f>
        <v>15.39</v>
      </c>
      <c r="H42" s="211" t="e">
        <f>SUMIFS('Stage rawdata'!#REF!,'Stage rawdata'!$A:$A,#REF!,'Stage rawdata'!$B:$B,#REF!)</f>
        <v>#REF!</v>
      </c>
      <c r="I42" s="220">
        <f>SUMIFS('Stage rawdata'!I:I,'Stage rawdata'!$A:$A,$C$11,'Stage rawdata'!$B:$B,$C42)</f>
        <v>11.24</v>
      </c>
      <c r="J42" s="220" t="e">
        <f>SUMIFS('Stage rawdata'!#REF!,'Stage rawdata'!$A:$A,#REF!,'Stage rawdata'!$B:$B,#REF!)</f>
        <v>#REF!</v>
      </c>
      <c r="K42" s="221">
        <f>SUMIFS('Stage rawdata'!L:L,'Stage rawdata'!$A:$A,$C$11,'Stage rawdata'!$B:$B,$C42)</f>
        <v>16.600000000000001</v>
      </c>
      <c r="L42" s="221" t="e">
        <f>SUMIFS('Stage rawdata'!#REF!,'Stage rawdata'!$A:$A,#REF!,'Stage rawdata'!$B:$B,#REF!)</f>
        <v>#REF!</v>
      </c>
      <c r="M42" s="212">
        <f>SUMIFS('Stage rawdata'!O:O,'Stage rawdata'!$A:$A,$C$11,'Stage rawdata'!$B:$B,$C42)</f>
        <v>24.5</v>
      </c>
      <c r="N42" s="212" t="e">
        <f>SUMIFS('Stage rawdata'!#REF!,'Stage rawdata'!$A:$A,#REF!,'Stage rawdata'!$B:$B,#REF!)</f>
        <v>#REF!</v>
      </c>
      <c r="O42" s="26"/>
      <c r="P42" s="21"/>
      <c r="Q42" s="21"/>
      <c r="R42" s="21"/>
      <c r="S42" s="21"/>
      <c r="T42" s="21"/>
      <c r="U42" s="21"/>
      <c r="V42" s="22"/>
      <c r="W42" s="21"/>
    </row>
    <row r="43" spans="1:23" s="46" customFormat="1" ht="25.5" customHeight="1" x14ac:dyDescent="0.25">
      <c r="A43" s="21"/>
      <c r="B43" s="218"/>
      <c r="C43" s="218"/>
      <c r="D43" s="20"/>
      <c r="E43" s="120" t="str">
        <f>"("&amp;ROUND(SUMIFS('Stage rawdata'!D:D,'Stage rawdata'!$A:$A,$C$11,'Stage rawdata'!$B:$B,$C42),1)&amp;","</f>
        <v>(28.9,</v>
      </c>
      <c r="F43" s="121" t="str">
        <f>ROUND(SUMIFS('Stage rawdata'!E:E,'Stage rawdata'!$A:$A,$C$11,'Stage rawdata'!$B:$B,$C42),1)&amp;")"</f>
        <v>35.6)</v>
      </c>
      <c r="G43" s="120" t="str">
        <f>"("&amp;ROUND(SUMIFS('Stage rawdata'!G:G,'Stage rawdata'!$A:$A,$C$11,'Stage rawdata'!$B:$B,$C42),1)&amp;","</f>
        <v>(12.8,</v>
      </c>
      <c r="H43" s="121" t="str">
        <f>ROUND(SUMIFS('Stage rawdata'!H:H,'Stage rawdata'!$A:$A,$C$11,'Stage rawdata'!$B:$B,$C42),1)&amp;")"</f>
        <v>18)</v>
      </c>
      <c r="I43" s="120" t="str">
        <f>"("&amp;ROUND(SUMIFS('Stage rawdata'!J:J,'Stage rawdata'!$A:$A,$C$11,'Stage rawdata'!$B:$B,$C42),1)&amp;","</f>
        <v>(9,</v>
      </c>
      <c r="J43" s="121" t="str">
        <f>ROUND(SUMIFS('Stage rawdata'!K:K,'Stage rawdata'!$A:$A,$C$11,'Stage rawdata'!$B:$B,$C42),1)&amp;")"</f>
        <v>13.5)</v>
      </c>
      <c r="K43" s="120" t="str">
        <f>"("&amp;ROUND(SUMIFS('Stage rawdata'!M:M,'Stage rawdata'!$A:$A,$C$11,'Stage rawdata'!$B:$B,$C42),1)&amp;","</f>
        <v>(13.9,</v>
      </c>
      <c r="L43" s="121" t="str">
        <f>ROUND(SUMIFS('Stage rawdata'!N:N,'Stage rawdata'!$A:$A,$C$11,'Stage rawdata'!$B:$B,$C42),1)&amp;")"</f>
        <v>19.3)</v>
      </c>
      <c r="M43" s="120" t="str">
        <f>"("&amp;ROUND(SUMIFS('Stage rawdata'!P:P,'Stage rawdata'!$A:$A,$C$11,'Stage rawdata'!$B:$B,$C42),1)&amp;","</f>
        <v>(21.4,</v>
      </c>
      <c r="N43" s="121" t="str">
        <f>ROUND(SUMIFS('Stage rawdata'!Q:Q,'Stage rawdata'!$A:$A,$C$11,'Stage rawdata'!$B:$B,$C$16),1)&amp;")"</f>
        <v>17.4)</v>
      </c>
      <c r="O43" s="21"/>
      <c r="P43" s="21"/>
      <c r="Q43" s="21"/>
      <c r="R43" s="21"/>
      <c r="S43" s="21"/>
      <c r="T43" s="21"/>
      <c r="U43" s="21"/>
      <c r="V43" s="22"/>
      <c r="W43" s="21"/>
    </row>
    <row r="44" spans="1:23" s="46" customFormat="1" ht="12.75" customHeight="1" x14ac:dyDescent="0.25">
      <c r="A44" s="21"/>
      <c r="B44" s="133"/>
      <c r="C44" s="132"/>
      <c r="D44" s="20"/>
      <c r="E44" s="106"/>
      <c r="F44" s="106"/>
      <c r="G44" s="106"/>
      <c r="H44" s="106"/>
      <c r="I44" s="106"/>
      <c r="J44" s="106"/>
      <c r="K44" s="106"/>
      <c r="L44" s="106"/>
      <c r="M44" s="106"/>
      <c r="N44" s="105"/>
      <c r="O44" s="21"/>
      <c r="P44" s="21"/>
      <c r="Q44" s="21"/>
      <c r="R44" s="21"/>
      <c r="S44" s="21"/>
      <c r="T44" s="21"/>
      <c r="U44" s="21"/>
      <c r="V44" s="22"/>
      <c r="W44" s="21"/>
    </row>
    <row r="45" spans="1:23" s="46" customFormat="1" ht="25.5" customHeight="1" x14ac:dyDescent="0.25">
      <c r="A45" s="21"/>
      <c r="B45" s="218" t="s">
        <v>24</v>
      </c>
      <c r="C45" s="223" t="s">
        <v>25</v>
      </c>
      <c r="D45" s="20"/>
      <c r="E45" s="219">
        <f>SUMIFS('Stage rawdata'!C:C,'Stage rawdata'!$A:$A,$C$11,'Stage rawdata'!$B:$B,$C45)</f>
        <v>31.25</v>
      </c>
      <c r="F45" s="219" t="e">
        <f>SUMIFS('Stage rawdata'!#REF!,'Stage rawdata'!$A:$A,#REF!,'Stage rawdata'!$B:$B,#REF!)</f>
        <v>#REF!</v>
      </c>
      <c r="G45" s="211">
        <f>SUMIFS('Stage rawdata'!F:F,'Stage rawdata'!$A:$A,$C$11,'Stage rawdata'!$B:$B,$C45)</f>
        <v>19.04</v>
      </c>
      <c r="H45" s="211" t="e">
        <f>SUMIFS('Stage rawdata'!#REF!,'Stage rawdata'!$A:$A,#REF!,'Stage rawdata'!$B:$B,#REF!)</f>
        <v>#REF!</v>
      </c>
      <c r="I45" s="220">
        <f>SUMIFS('Stage rawdata'!I:I,'Stage rawdata'!$A:$A,$C$11,'Stage rawdata'!$B:$B,$C45)</f>
        <v>15.45</v>
      </c>
      <c r="J45" s="220" t="e">
        <f>SUMIFS('Stage rawdata'!#REF!,'Stage rawdata'!$A:$A,#REF!,'Stage rawdata'!$B:$B,#REF!)</f>
        <v>#REF!</v>
      </c>
      <c r="K45" s="221">
        <f>SUMIFS('Stage rawdata'!L:L,'Stage rawdata'!$A:$A,$C$11,'Stage rawdata'!$B:$B,$C45)</f>
        <v>18.28</v>
      </c>
      <c r="L45" s="221" t="e">
        <f>SUMIFS('Stage rawdata'!#REF!,'Stage rawdata'!$A:$A,#REF!,'Stage rawdata'!$B:$B,#REF!)</f>
        <v>#REF!</v>
      </c>
      <c r="M45" s="217">
        <f>SUMIFS('Stage rawdata'!O:O,'Stage rawdata'!$A:$A,$C$11,'Stage rawdata'!$B:$B,$C45)</f>
        <v>15.99</v>
      </c>
      <c r="N45" s="217" t="e">
        <f>SUMIFS('Stage rawdata'!#REF!,'Stage rawdata'!$A:$A,#REF!,'Stage rawdata'!$B:$B,#REF!)</f>
        <v>#REF!</v>
      </c>
      <c r="O45" s="21"/>
      <c r="P45" s="21"/>
      <c r="Q45" s="21"/>
      <c r="R45" s="21"/>
      <c r="S45" s="21"/>
      <c r="T45" s="21"/>
      <c r="U45" s="21"/>
      <c r="V45" s="22"/>
      <c r="W45" s="21"/>
    </row>
    <row r="46" spans="1:23" s="46" customFormat="1" ht="25.5" customHeight="1" x14ac:dyDescent="0.25">
      <c r="A46" s="21"/>
      <c r="B46" s="218"/>
      <c r="C46" s="214"/>
      <c r="D46" s="27"/>
      <c r="E46" s="103" t="str">
        <f>"("&amp;ROUND(SUMIFS('Stage rawdata'!D:D,'Stage rawdata'!$A:$A,$C$11,'Stage rawdata'!$B:$B,$C45),1)&amp;","</f>
        <v>(29.5,</v>
      </c>
      <c r="F46" s="104" t="str">
        <f>ROUND(SUMIFS('Stage rawdata'!E:E,'Stage rawdata'!$A:$A,$C$11,'Stage rawdata'!$B:$B,$C45),1)&amp;")"</f>
        <v>33)</v>
      </c>
      <c r="G46" s="103" t="str">
        <f>"("&amp;ROUND(SUMIFS('Stage rawdata'!G:G,'Stage rawdata'!$A:$A,$C$11,'Stage rawdata'!$B:$B,$C45),1)&amp;","</f>
        <v>(17.5,</v>
      </c>
      <c r="H46" s="104" t="str">
        <f>ROUND(SUMIFS('Stage rawdata'!H:H,'Stage rawdata'!$A:$A,$C$11,'Stage rawdata'!$B:$B,$C45),1)&amp;")"</f>
        <v>20.5)</v>
      </c>
      <c r="I46" s="103" t="str">
        <f>"("&amp;ROUND(SUMIFS('Stage rawdata'!J:J,'Stage rawdata'!$A:$A,$C$11,'Stage rawdata'!$B:$B,$C45),1)&amp;","</f>
        <v>(14.1,</v>
      </c>
      <c r="J46" s="104" t="str">
        <f>ROUND(SUMIFS('Stage rawdata'!K:K,'Stage rawdata'!$A:$A,$C$11,'Stage rawdata'!$B:$B,$C45),1)&amp;")"</f>
        <v>16.8)</v>
      </c>
      <c r="K46" s="103" t="str">
        <f>"("&amp;ROUND(SUMIFS('Stage rawdata'!M:M,'Stage rawdata'!$A:$A,$C$11,'Stage rawdata'!$B:$B,$C45),1)&amp;","</f>
        <v>(16.8,</v>
      </c>
      <c r="L46" s="104" t="str">
        <f>ROUND(SUMIFS('Stage rawdata'!N:N,'Stage rawdata'!$A:$A,$C$11,'Stage rawdata'!$B:$B,$C45),1)&amp;")"</f>
        <v>19.8)</v>
      </c>
      <c r="M46" s="103" t="str">
        <f>"("&amp;ROUND(SUMIFS('Stage rawdata'!P:P,'Stage rawdata'!$A:$A,$C$11,'Stage rawdata'!$B:$B,$C45),1)&amp;","</f>
        <v>(14.6,</v>
      </c>
      <c r="N46" s="104" t="str">
        <f>ROUND(SUMIFS('Stage rawdata'!Q:Q,'Stage rawdata'!$A:$A,$C$11,'Stage rawdata'!$B:$B,$C$16),1)&amp;")"</f>
        <v>17.4)</v>
      </c>
      <c r="O46" s="21"/>
      <c r="P46" s="21"/>
      <c r="Q46" s="21"/>
      <c r="R46" s="21"/>
      <c r="S46" s="21"/>
      <c r="T46" s="21"/>
      <c r="U46" s="21"/>
      <c r="V46" s="22"/>
      <c r="W46" s="21"/>
    </row>
    <row r="47" spans="1:23" s="46" customFormat="1" ht="25.5" customHeight="1" x14ac:dyDescent="0.25">
      <c r="A47" s="21"/>
      <c r="B47" s="218"/>
      <c r="C47" s="223">
        <v>2</v>
      </c>
      <c r="D47" s="20"/>
      <c r="E47" s="219">
        <f>SUMIFS('Stage rawdata'!C:C,'Stage rawdata'!$A:$A,$C$11,'Stage rawdata'!$B:$B,$C47)</f>
        <v>28.72</v>
      </c>
      <c r="F47" s="219" t="e">
        <f>SUMIFS('Stage rawdata'!#REF!,'Stage rawdata'!$A:$A,#REF!,'Stage rawdata'!$B:$B,#REF!)</f>
        <v>#REF!</v>
      </c>
      <c r="G47" s="211">
        <f>SUMIFS('Stage rawdata'!F:F,'Stage rawdata'!$A:$A,$C$11,'Stage rawdata'!$B:$B,$C47)</f>
        <v>18.760000000000002</v>
      </c>
      <c r="H47" s="211" t="e">
        <f>SUMIFS('Stage rawdata'!#REF!,'Stage rawdata'!$A:$A,#REF!,'Stage rawdata'!$B:$B,#REF!)</f>
        <v>#REF!</v>
      </c>
      <c r="I47" s="220">
        <f>SUMIFS('Stage rawdata'!I:I,'Stage rawdata'!$A:$A,$C$11,'Stage rawdata'!$B:$B,$C47)</f>
        <v>16.059999999999999</v>
      </c>
      <c r="J47" s="220" t="e">
        <f>SUMIFS('Stage rawdata'!#REF!,'Stage rawdata'!$A:$A,#REF!,'Stage rawdata'!$B:$B,#REF!)</f>
        <v>#REF!</v>
      </c>
      <c r="K47" s="224">
        <f>SUMIFS('Stage rawdata'!L:L,'Stage rawdata'!$A:$A,$C$11,'Stage rawdata'!$B:$B,$C47)</f>
        <v>18.72</v>
      </c>
      <c r="L47" s="224" t="e">
        <f>SUMIFS('Stage rawdata'!#REF!,'Stage rawdata'!$A:$A,#REF!,'Stage rawdata'!$B:$B,#REF!)</f>
        <v>#REF!</v>
      </c>
      <c r="M47" s="212">
        <f>SUMIFS('Stage rawdata'!O:O,'Stage rawdata'!$A:$A,$C$11,'Stage rawdata'!$B:$B,$C47)</f>
        <v>17.75</v>
      </c>
      <c r="N47" s="212" t="e">
        <f>SUMIFS('Stage rawdata'!#REF!,'Stage rawdata'!$A:$A,#REF!,'Stage rawdata'!$B:$B,#REF!)</f>
        <v>#REF!</v>
      </c>
      <c r="O47" s="26"/>
      <c r="P47" s="21"/>
      <c r="Q47" s="21"/>
      <c r="R47" s="21"/>
      <c r="S47" s="21"/>
      <c r="T47" s="21"/>
      <c r="U47" s="21"/>
      <c r="V47" s="22"/>
      <c r="W47" s="21"/>
    </row>
    <row r="48" spans="1:23" s="46" customFormat="1" ht="25.5" customHeight="1" x14ac:dyDescent="0.25">
      <c r="A48" s="21"/>
      <c r="B48" s="218"/>
      <c r="C48" s="214"/>
      <c r="D48" s="27"/>
      <c r="E48" s="103" t="str">
        <f>"("&amp;ROUND(SUMIFS('Stage rawdata'!D:D,'Stage rawdata'!$A:$A,$C$11,'Stage rawdata'!$B:$B,$C47),1)&amp;","</f>
        <v>(27,</v>
      </c>
      <c r="F48" s="104" t="str">
        <f>ROUND(SUMIFS('Stage rawdata'!E:E,'Stage rawdata'!$A:$A,$C$11,'Stage rawdata'!$B:$B,$C47),1)&amp;")"</f>
        <v>30.4)</v>
      </c>
      <c r="G48" s="103" t="str">
        <f>"("&amp;ROUND(SUMIFS('Stage rawdata'!G:G,'Stage rawdata'!$A:$A,$C$11,'Stage rawdata'!$B:$B,$C47),1)&amp;","</f>
        <v>(17.3,</v>
      </c>
      <c r="H48" s="104" t="str">
        <f>ROUND(SUMIFS('Stage rawdata'!H:H,'Stage rawdata'!$A:$A,$C$11,'Stage rawdata'!$B:$B,$C47),1)&amp;")"</f>
        <v>20.2)</v>
      </c>
      <c r="I48" s="103" t="str">
        <f>"("&amp;ROUND(SUMIFS('Stage rawdata'!J:J,'Stage rawdata'!$A:$A,$C$11,'Stage rawdata'!$B:$B,$C47),1)&amp;","</f>
        <v>(14.7,</v>
      </c>
      <c r="J48" s="104" t="str">
        <f>ROUND(SUMIFS('Stage rawdata'!K:K,'Stage rawdata'!$A:$A,$C$11,'Stage rawdata'!$B:$B,$C47),1)&amp;")"</f>
        <v>17.5)</v>
      </c>
      <c r="K48" s="103" t="str">
        <f>"("&amp;ROUND(SUMIFS('Stage rawdata'!M:M,'Stage rawdata'!$A:$A,$C$11,'Stage rawdata'!$B:$B,$C47),1)&amp;","</f>
        <v>(17.2,</v>
      </c>
      <c r="L48" s="104" t="str">
        <f>ROUND(SUMIFS('Stage rawdata'!N:N,'Stage rawdata'!$A:$A,$C$11,'Stage rawdata'!$B:$B,$C47),1)&amp;")"</f>
        <v>20.2)</v>
      </c>
      <c r="M48" s="103" t="str">
        <f>"("&amp;ROUND(SUMIFS('Stage rawdata'!P:P,'Stage rawdata'!$A:$A,$C$11,'Stage rawdata'!$B:$B,$C47),1)&amp;","</f>
        <v>(16.3,</v>
      </c>
      <c r="N48" s="104" t="str">
        <f>ROUND(SUMIFS('Stage rawdata'!Q:Q,'Stage rawdata'!$A:$A,$C$11,'Stage rawdata'!$B:$B,$C$16),1)&amp;")"</f>
        <v>17.4)</v>
      </c>
      <c r="O48" s="21"/>
      <c r="P48" s="21"/>
      <c r="Q48" s="21"/>
      <c r="R48" s="21"/>
      <c r="S48" s="21"/>
      <c r="T48" s="21"/>
      <c r="U48" s="21"/>
      <c r="V48" s="22"/>
      <c r="W48" s="21"/>
    </row>
    <row r="49" spans="1:23" s="46" customFormat="1" ht="25.5" customHeight="1" x14ac:dyDescent="0.25">
      <c r="A49" s="21"/>
      <c r="B49" s="218"/>
      <c r="C49" s="223">
        <v>3</v>
      </c>
      <c r="D49" s="20"/>
      <c r="E49" s="219">
        <f>SUMIFS('Stage rawdata'!C:C,'Stage rawdata'!$A:$A,$C$11,'Stage rawdata'!$B:$B,$C49)</f>
        <v>28.67</v>
      </c>
      <c r="F49" s="219" t="e">
        <f>SUMIFS('Stage rawdata'!#REF!,'Stage rawdata'!$A:$A,#REF!,'Stage rawdata'!$B:$B,#REF!)</f>
        <v>#REF!</v>
      </c>
      <c r="G49" s="211">
        <f>SUMIFS('Stage rawdata'!F:F,'Stage rawdata'!$A:$A,$C$11,'Stage rawdata'!$B:$B,$C49)</f>
        <v>18.260000000000002</v>
      </c>
      <c r="H49" s="211" t="e">
        <f>SUMIFS('Stage rawdata'!#REF!,'Stage rawdata'!$A:$A,#REF!,'Stage rawdata'!$B:$B,#REF!)</f>
        <v>#REF!</v>
      </c>
      <c r="I49" s="220">
        <f>SUMIFS('Stage rawdata'!I:I,'Stage rawdata'!$A:$A,$C$11,'Stage rawdata'!$B:$B,$C49)</f>
        <v>15.05</v>
      </c>
      <c r="J49" s="220" t="e">
        <f>SUMIFS('Stage rawdata'!#REF!,'Stage rawdata'!$A:$A,#REF!,'Stage rawdata'!$B:$B,#REF!)</f>
        <v>#REF!</v>
      </c>
      <c r="K49" s="221">
        <f>SUMIFS('Stage rawdata'!L:L,'Stage rawdata'!$A:$A,$C$11,'Stage rawdata'!$B:$B,$C49)</f>
        <v>20.6</v>
      </c>
      <c r="L49" s="221" t="e">
        <f>SUMIFS('Stage rawdata'!#REF!,'Stage rawdata'!$A:$A,#REF!,'Stage rawdata'!$B:$B,#REF!)</f>
        <v>#REF!</v>
      </c>
      <c r="M49" s="212">
        <f>SUMIFS('Stage rawdata'!O:O,'Stage rawdata'!$A:$A,$C$11,'Stage rawdata'!$B:$B,$C49)</f>
        <v>17.43</v>
      </c>
      <c r="N49" s="212" t="e">
        <f>SUMIFS('Stage rawdata'!#REF!,'Stage rawdata'!$A:$A,#REF!,'Stage rawdata'!$B:$B,#REF!)</f>
        <v>#REF!</v>
      </c>
      <c r="O49" s="26"/>
      <c r="P49" s="21"/>
      <c r="Q49" s="21"/>
      <c r="R49" s="21"/>
      <c r="S49" s="21"/>
      <c r="T49" s="21"/>
      <c r="U49" s="21"/>
      <c r="V49" s="22"/>
      <c r="W49" s="21"/>
    </row>
    <row r="50" spans="1:23" s="46" customFormat="1" ht="25.5" customHeight="1" x14ac:dyDescent="0.25">
      <c r="A50" s="21"/>
      <c r="B50" s="218"/>
      <c r="C50" s="214"/>
      <c r="D50" s="27"/>
      <c r="E50" s="103" t="str">
        <f>"("&amp;ROUND(SUMIFS('Stage rawdata'!D:D,'Stage rawdata'!$A:$A,$C$11,'Stage rawdata'!$B:$B,$C49),1)&amp;","</f>
        <v>(26.8,</v>
      </c>
      <c r="F50" s="104" t="str">
        <f>ROUND(SUMIFS('Stage rawdata'!E:E,'Stage rawdata'!$A:$A,$C$11,'Stage rawdata'!$B:$B,$C49),1)&amp;")"</f>
        <v>30.6)</v>
      </c>
      <c r="G50" s="103" t="str">
        <f>"("&amp;ROUND(SUMIFS('Stage rawdata'!G:G,'Stage rawdata'!$A:$A,$C$11,'Stage rawdata'!$B:$B,$C49),1)&amp;","</f>
        <v>(16.6,</v>
      </c>
      <c r="H50" s="104" t="str">
        <f>ROUND(SUMIFS('Stage rawdata'!H:H,'Stage rawdata'!$A:$A,$C$11,'Stage rawdata'!$B:$B,$C49),1)&amp;")"</f>
        <v>19.9)</v>
      </c>
      <c r="I50" s="103" t="str">
        <f>"("&amp;ROUND(SUMIFS('Stage rawdata'!J:J,'Stage rawdata'!$A:$A,$C$11,'Stage rawdata'!$B:$B,$C49),1)&amp;","</f>
        <v>(13.5,</v>
      </c>
      <c r="J50" s="104" t="str">
        <f>ROUND(SUMIFS('Stage rawdata'!K:K,'Stage rawdata'!$A:$A,$C$11,'Stage rawdata'!$B:$B,$C49),1)&amp;")"</f>
        <v>16.5)</v>
      </c>
      <c r="K50" s="103" t="str">
        <f>"("&amp;ROUND(SUMIFS('Stage rawdata'!M:M,'Stage rawdata'!$A:$A,$C$11,'Stage rawdata'!$B:$B,$C49),1)&amp;","</f>
        <v>(18.9,</v>
      </c>
      <c r="L50" s="104" t="str">
        <f>ROUND(SUMIFS('Stage rawdata'!N:N,'Stage rawdata'!$A:$A,$C$11,'Stage rawdata'!$B:$B,$C49),1)&amp;")"</f>
        <v>22.3)</v>
      </c>
      <c r="M50" s="103" t="str">
        <f>"("&amp;ROUND(SUMIFS('Stage rawdata'!P:P,'Stage rawdata'!$A:$A,$C$11,'Stage rawdata'!$B:$B,$C49),1)&amp;","</f>
        <v>(15.8,</v>
      </c>
      <c r="N50" s="104" t="str">
        <f>ROUND(SUMIFS('Stage rawdata'!Q:Q,'Stage rawdata'!$A:$A,$C$11,'Stage rawdata'!$B:$B,$C$16),1)&amp;")"</f>
        <v>17.4)</v>
      </c>
      <c r="O50" s="21"/>
      <c r="P50" s="21"/>
      <c r="Q50" s="21"/>
      <c r="R50" s="21"/>
      <c r="S50" s="21"/>
      <c r="T50" s="21"/>
      <c r="U50" s="21"/>
      <c r="V50" s="22"/>
      <c r="W50" s="21"/>
    </row>
    <row r="51" spans="1:23" s="46" customFormat="1" ht="25.5" customHeight="1" x14ac:dyDescent="0.25">
      <c r="A51" s="21"/>
      <c r="B51" s="218"/>
      <c r="C51" s="223">
        <v>4</v>
      </c>
      <c r="D51" s="20"/>
      <c r="E51" s="219">
        <f>SUMIFS('Stage rawdata'!C:C,'Stage rawdata'!$A:$A,$C$11,'Stage rawdata'!$B:$B,$C51)</f>
        <v>28.33</v>
      </c>
      <c r="F51" s="219" t="e">
        <f>SUMIFS('Stage rawdata'!#REF!,'Stage rawdata'!$A:$A,#REF!,'Stage rawdata'!$B:$B,#REF!)</f>
        <v>#REF!</v>
      </c>
      <c r="G51" s="211">
        <f>SUMIFS('Stage rawdata'!F:F,'Stage rawdata'!$A:$A,$C$11,'Stage rawdata'!$B:$B,$C51)</f>
        <v>16.670000000000002</v>
      </c>
      <c r="H51" s="211" t="e">
        <f>SUMIFS('Stage rawdata'!#REF!,'Stage rawdata'!$A:$A,#REF!,'Stage rawdata'!$B:$B,#REF!)</f>
        <v>#REF!</v>
      </c>
      <c r="I51" s="220">
        <f>SUMIFS('Stage rawdata'!I:I,'Stage rawdata'!$A:$A,$C$11,'Stage rawdata'!$B:$B,$C51)</f>
        <v>15.99</v>
      </c>
      <c r="J51" s="220" t="e">
        <f>SUMIFS('Stage rawdata'!#REF!,'Stage rawdata'!$A:$A,#REF!,'Stage rawdata'!$B:$B,#REF!)</f>
        <v>#REF!</v>
      </c>
      <c r="K51" s="224">
        <f>SUMIFS('Stage rawdata'!L:L,'Stage rawdata'!$A:$A,$C$11,'Stage rawdata'!$B:$B,$C51)</f>
        <v>22.32</v>
      </c>
      <c r="L51" s="224" t="e">
        <f>SUMIFS('Stage rawdata'!#REF!,'Stage rawdata'!$A:$A,#REF!,'Stage rawdata'!$B:$B,#REF!)</f>
        <v>#REF!</v>
      </c>
      <c r="M51" s="212">
        <f>SUMIFS('Stage rawdata'!O:O,'Stage rawdata'!$A:$A,$C$11,'Stage rawdata'!$B:$B,$C51)</f>
        <v>16.71</v>
      </c>
      <c r="N51" s="212" t="e">
        <f>SUMIFS('Stage rawdata'!#REF!,'Stage rawdata'!$A:$A,#REF!,'Stage rawdata'!$B:$B,#REF!)</f>
        <v>#REF!</v>
      </c>
      <c r="O51" s="21"/>
      <c r="P51" s="21"/>
      <c r="Q51" s="21"/>
      <c r="R51" s="21"/>
      <c r="S51" s="21"/>
      <c r="T51" s="21"/>
      <c r="U51" s="21"/>
      <c r="V51" s="22"/>
      <c r="W51" s="21"/>
    </row>
    <row r="52" spans="1:23" s="46" customFormat="1" ht="25.5" customHeight="1" x14ac:dyDescent="0.25">
      <c r="A52" s="21"/>
      <c r="B52" s="218"/>
      <c r="C52" s="214"/>
      <c r="D52" s="27"/>
      <c r="E52" s="103" t="str">
        <f>"("&amp;ROUND(SUMIFS('Stage rawdata'!D:D,'Stage rawdata'!$A:$A,$C$11,'Stage rawdata'!$B:$B,$C51),1)&amp;","</f>
        <v>(26.6,</v>
      </c>
      <c r="F52" s="104" t="str">
        <f>ROUND(SUMIFS('Stage rawdata'!E:E,'Stage rawdata'!$A:$A,$C$11,'Stage rawdata'!$B:$B,$C51),1)&amp;")"</f>
        <v>30.1)</v>
      </c>
      <c r="G52" s="103" t="str">
        <f>"("&amp;ROUND(SUMIFS('Stage rawdata'!G:G,'Stage rawdata'!$A:$A,$C$11,'Stage rawdata'!$B:$B,$C51),1)&amp;","</f>
        <v>(15.2,</v>
      </c>
      <c r="H52" s="104" t="str">
        <f>ROUND(SUMIFS('Stage rawdata'!H:H,'Stage rawdata'!$A:$A,$C$11,'Stage rawdata'!$B:$B,$C51),1)&amp;")"</f>
        <v>18.1)</v>
      </c>
      <c r="I52" s="103" t="str">
        <f>"("&amp;ROUND(SUMIFS('Stage rawdata'!J:J,'Stage rawdata'!$A:$A,$C$11,'Stage rawdata'!$B:$B,$C51),1)&amp;","</f>
        <v>(14.5,</v>
      </c>
      <c r="J52" s="104" t="str">
        <f>ROUND(SUMIFS('Stage rawdata'!K:K,'Stage rawdata'!$A:$A,$C$11,'Stage rawdata'!$B:$B,$C51),1)&amp;")"</f>
        <v>17.4)</v>
      </c>
      <c r="K52" s="103" t="str">
        <f>"("&amp;ROUND(SUMIFS('Stage rawdata'!M:M,'Stage rawdata'!$A:$A,$C$11,'Stage rawdata'!$B:$B,$C51),1)&amp;","</f>
        <v>(20.7,</v>
      </c>
      <c r="L52" s="104" t="str">
        <f>ROUND(SUMIFS('Stage rawdata'!N:N,'Stage rawdata'!$A:$A,$C$11,'Stage rawdata'!$B:$B,$C51),1)&amp;")"</f>
        <v>23.9)</v>
      </c>
      <c r="M52" s="103" t="str">
        <f>"("&amp;ROUND(SUMIFS('Stage rawdata'!P:P,'Stage rawdata'!$A:$A,$C$11,'Stage rawdata'!$B:$B,$C51),1)&amp;","</f>
        <v>(15.2,</v>
      </c>
      <c r="N52" s="104" t="str">
        <f>ROUND(SUMIFS('Stage rawdata'!Q:Q,'Stage rawdata'!$A:$A,$C$11,'Stage rawdata'!$B:$B,$C$16),1)&amp;")"</f>
        <v>17.4)</v>
      </c>
      <c r="O52" s="21"/>
      <c r="P52" s="21"/>
      <c r="Q52" s="21"/>
      <c r="R52" s="21"/>
      <c r="S52" s="21"/>
      <c r="T52" s="21"/>
      <c r="U52" s="21"/>
      <c r="V52" s="22"/>
      <c r="W52" s="21"/>
    </row>
    <row r="53" spans="1:23" s="46" customFormat="1" ht="25.5" customHeight="1" x14ac:dyDescent="0.25">
      <c r="A53" s="21"/>
      <c r="B53" s="218"/>
      <c r="C53" s="223" t="s">
        <v>26</v>
      </c>
      <c r="D53" s="20"/>
      <c r="E53" s="219">
        <f>SUMIFS('Stage rawdata'!C:C,'Stage rawdata'!$A:$A,$C$11,'Stage rawdata'!$B:$B,$C53)</f>
        <v>22.66</v>
      </c>
      <c r="F53" s="219" t="e">
        <f>SUMIFS('Stage rawdata'!#REF!,'Stage rawdata'!$A:$A,#REF!,'Stage rawdata'!$B:$B,#REF!)</f>
        <v>#REF!</v>
      </c>
      <c r="G53" s="211">
        <f>SUMIFS('Stage rawdata'!F:F,'Stage rawdata'!$A:$A,$C$11,'Stage rawdata'!$B:$B,$C53)</f>
        <v>12.85</v>
      </c>
      <c r="H53" s="211" t="e">
        <f>SUMIFS('Stage rawdata'!#REF!,'Stage rawdata'!$A:$A,#REF!,'Stage rawdata'!$B:$B,#REF!)</f>
        <v>#REF!</v>
      </c>
      <c r="I53" s="220">
        <f>SUMIFS('Stage rawdata'!I:I,'Stage rawdata'!$A:$A,$C$11,'Stage rawdata'!$B:$B,$C53)</f>
        <v>16.59</v>
      </c>
      <c r="J53" s="220" t="e">
        <f>SUMIFS('Stage rawdata'!#REF!,'Stage rawdata'!$A:$A,#REF!,'Stage rawdata'!$B:$B,#REF!)</f>
        <v>#REF!</v>
      </c>
      <c r="K53" s="224">
        <f>SUMIFS('Stage rawdata'!L:L,'Stage rawdata'!$A:$A,$C$11,'Stage rawdata'!$B:$B,$C53)</f>
        <v>26.17</v>
      </c>
      <c r="L53" s="224" t="e">
        <f>SUMIFS('Stage rawdata'!#REF!,'Stage rawdata'!$A:$A,#REF!,'Stage rawdata'!$B:$B,#REF!)</f>
        <v>#REF!</v>
      </c>
      <c r="M53" s="212">
        <f>SUMIFS('Stage rawdata'!O:O,'Stage rawdata'!$A:$A,$C$11,'Stage rawdata'!$B:$B,$C53)</f>
        <v>21.73</v>
      </c>
      <c r="N53" s="212" t="e">
        <f>SUMIFS('Stage rawdata'!#REF!,'Stage rawdata'!$A:$A,#REF!,'Stage rawdata'!$B:$B,#REF!)</f>
        <v>#REF!</v>
      </c>
      <c r="O53" s="21"/>
      <c r="P53" s="21"/>
      <c r="Q53" s="21"/>
      <c r="R53" s="21"/>
      <c r="S53" s="21"/>
      <c r="T53" s="21"/>
      <c r="U53" s="21"/>
      <c r="V53" s="22"/>
      <c r="W53" s="21"/>
    </row>
    <row r="54" spans="1:23" s="46" customFormat="1" ht="25.5" customHeight="1" x14ac:dyDescent="0.25">
      <c r="A54" s="21"/>
      <c r="B54" s="218"/>
      <c r="C54" s="218"/>
      <c r="D54" s="20"/>
      <c r="E54" s="120" t="str">
        <f>"("&amp;ROUND(SUMIFS('Stage rawdata'!D:D,'Stage rawdata'!$A:$A,$C$11,'Stage rawdata'!$B:$B,$C53),1)&amp;","</f>
        <v>(18.7,</v>
      </c>
      <c r="F54" s="121" t="str">
        <f>ROUND(SUMIFS('Stage rawdata'!E:E,'Stage rawdata'!$A:$A,$C$11,'Stage rawdata'!$B:$B,$C53),1)&amp;")"</f>
        <v>26.6)</v>
      </c>
      <c r="G54" s="120" t="str">
        <f>"("&amp;ROUND(SUMIFS('Stage rawdata'!G:G,'Stage rawdata'!$A:$A,$C$11,'Stage rawdata'!$B:$B,$C53),1)&amp;","</f>
        <v>(9.7,</v>
      </c>
      <c r="H54" s="121" t="str">
        <f>ROUND(SUMIFS('Stage rawdata'!H:H,'Stage rawdata'!$A:$A,$C$11,'Stage rawdata'!$B:$B,$C53),1)&amp;")"</f>
        <v>16)</v>
      </c>
      <c r="I54" s="120" t="str">
        <f>"("&amp;ROUND(SUMIFS('Stage rawdata'!J:J,'Stage rawdata'!$A:$A,$C$11,'Stage rawdata'!$B:$B,$C53),1)&amp;","</f>
        <v>(13.1,</v>
      </c>
      <c r="J54" s="121" t="str">
        <f>ROUND(SUMIFS('Stage rawdata'!K:K,'Stage rawdata'!$A:$A,$C$11,'Stage rawdata'!$B:$B,$C53),1)&amp;")"</f>
        <v>20.1)</v>
      </c>
      <c r="K54" s="120" t="str">
        <f>"("&amp;ROUND(SUMIFS('Stage rawdata'!M:M,'Stage rawdata'!$A:$A,$C$11,'Stage rawdata'!$B:$B,$C53),1)&amp;","</f>
        <v>(22,</v>
      </c>
      <c r="L54" s="121" t="str">
        <f>ROUND(SUMIFS('Stage rawdata'!N:N,'Stage rawdata'!$A:$A,$C$11,'Stage rawdata'!$B:$B,$C53),1)&amp;")"</f>
        <v>30.3)</v>
      </c>
      <c r="M54" s="120" t="str">
        <f>"("&amp;ROUND(SUMIFS('Stage rawdata'!P:P,'Stage rawdata'!$A:$A,$C$11,'Stage rawdata'!$B:$B,$C53),1)&amp;","</f>
        <v>(17.8,</v>
      </c>
      <c r="N54" s="121" t="str">
        <f>ROUND(SUMIFS('Stage rawdata'!Q:Q,'Stage rawdata'!$A:$A,$C$11,'Stage rawdata'!$B:$B,$C$16),1)&amp;")"</f>
        <v>17.4)</v>
      </c>
      <c r="O54" s="21"/>
      <c r="P54" s="21"/>
      <c r="Q54" s="21"/>
      <c r="R54" s="21"/>
      <c r="S54" s="21"/>
      <c r="T54" s="21"/>
      <c r="U54" s="21"/>
      <c r="V54" s="22"/>
      <c r="W54" s="21"/>
    </row>
    <row r="55" spans="1:23" ht="12.75" customHeight="1" x14ac:dyDescent="0.25">
      <c r="B55" s="16"/>
      <c r="C55" s="17"/>
      <c r="D55" s="16"/>
      <c r="E55" s="18"/>
      <c r="F55" s="18"/>
      <c r="G55" s="18"/>
      <c r="H55" s="18"/>
      <c r="I55" s="18"/>
      <c r="J55" s="18"/>
      <c r="K55" s="18"/>
      <c r="L55" s="18"/>
      <c r="M55" s="18"/>
      <c r="N55" s="18"/>
    </row>
    <row r="56" spans="1:23" x14ac:dyDescent="0.25">
      <c r="D56" s="3"/>
    </row>
    <row r="57" spans="1:23" x14ac:dyDescent="0.25">
      <c r="D57" s="3"/>
    </row>
    <row r="58" spans="1:23" x14ac:dyDescent="0.25">
      <c r="D58" s="3"/>
    </row>
    <row r="59" spans="1:23" x14ac:dyDescent="0.25">
      <c r="D59" s="3"/>
    </row>
    <row r="60" spans="1:23" x14ac:dyDescent="0.25">
      <c r="D60" s="3"/>
    </row>
    <row r="61" spans="1:23" x14ac:dyDescent="0.25">
      <c r="D61" s="3"/>
    </row>
    <row r="62" spans="1:23" x14ac:dyDescent="0.25">
      <c r="D62" s="3"/>
    </row>
    <row r="63" spans="1:23" x14ac:dyDescent="0.25">
      <c r="D63" s="3"/>
    </row>
    <row r="64" spans="1:23"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sheetData>
  <mergeCells count="119">
    <mergeCell ref="I53:J53"/>
    <mergeCell ref="K53:L53"/>
    <mergeCell ref="M49:N49"/>
    <mergeCell ref="C51:C52"/>
    <mergeCell ref="E51:F51"/>
    <mergeCell ref="C49:C50"/>
    <mergeCell ref="E49:F49"/>
    <mergeCell ref="G49:H49"/>
    <mergeCell ref="I49:J49"/>
    <mergeCell ref="K49:L49"/>
    <mergeCell ref="B7:U7"/>
    <mergeCell ref="B45:B54"/>
    <mergeCell ref="C45:C46"/>
    <mergeCell ref="E45:F45"/>
    <mergeCell ref="G45:H45"/>
    <mergeCell ref="I45:J45"/>
    <mergeCell ref="K45:L45"/>
    <mergeCell ref="M45:N45"/>
    <mergeCell ref="C47:C48"/>
    <mergeCell ref="E13:N13"/>
    <mergeCell ref="C42:C43"/>
    <mergeCell ref="E42:F42"/>
    <mergeCell ref="G42:H42"/>
    <mergeCell ref="I42:J42"/>
    <mergeCell ref="K42:L42"/>
    <mergeCell ref="M53:N53"/>
    <mergeCell ref="C53:C54"/>
    <mergeCell ref="E53:F53"/>
    <mergeCell ref="G53:H53"/>
    <mergeCell ref="I38:J38"/>
    <mergeCell ref="K38:L38"/>
    <mergeCell ref="E47:F47"/>
    <mergeCell ref="G47:H47"/>
    <mergeCell ref="I47:J47"/>
    <mergeCell ref="K47:L47"/>
    <mergeCell ref="M47:N47"/>
    <mergeCell ref="M42:N42"/>
    <mergeCell ref="G51:H51"/>
    <mergeCell ref="I51:J51"/>
    <mergeCell ref="K51:L51"/>
    <mergeCell ref="M51:N51"/>
    <mergeCell ref="B34:B43"/>
    <mergeCell ref="C34:C35"/>
    <mergeCell ref="E34:F34"/>
    <mergeCell ref="G34:H34"/>
    <mergeCell ref="I34:J34"/>
    <mergeCell ref="K34:L34"/>
    <mergeCell ref="M34:N34"/>
    <mergeCell ref="C36:C37"/>
    <mergeCell ref="M36:N36"/>
    <mergeCell ref="C31:C32"/>
    <mergeCell ref="E31:F31"/>
    <mergeCell ref="G31:H31"/>
    <mergeCell ref="I31:J31"/>
    <mergeCell ref="K31:L31"/>
    <mergeCell ref="B21:B32"/>
    <mergeCell ref="M38:N38"/>
    <mergeCell ref="C40:C41"/>
    <mergeCell ref="E40:F40"/>
    <mergeCell ref="G40:H40"/>
    <mergeCell ref="I40:J40"/>
    <mergeCell ref="K40:L40"/>
    <mergeCell ref="M40:N40"/>
    <mergeCell ref="C38:C39"/>
    <mergeCell ref="E38:F38"/>
    <mergeCell ref="G38:H38"/>
    <mergeCell ref="E36:F36"/>
    <mergeCell ref="G36:H36"/>
    <mergeCell ref="I36:J36"/>
    <mergeCell ref="K36:L36"/>
    <mergeCell ref="E29:F29"/>
    <mergeCell ref="G29:H29"/>
    <mergeCell ref="I29:J29"/>
    <mergeCell ref="K29:L29"/>
    <mergeCell ref="M31:N31"/>
    <mergeCell ref="B16:B19"/>
    <mergeCell ref="C16:C17"/>
    <mergeCell ref="E16:F16"/>
    <mergeCell ref="G16:H16"/>
    <mergeCell ref="I16:J16"/>
    <mergeCell ref="K16:L16"/>
    <mergeCell ref="K25:L25"/>
    <mergeCell ref="M25:N25"/>
    <mergeCell ref="C27:C28"/>
    <mergeCell ref="E27:F27"/>
    <mergeCell ref="G27:H27"/>
    <mergeCell ref="I27:J27"/>
    <mergeCell ref="K27:L27"/>
    <mergeCell ref="M27:N27"/>
    <mergeCell ref="M21:N21"/>
    <mergeCell ref="C23:C24"/>
    <mergeCell ref="E23:F23"/>
    <mergeCell ref="G23:H23"/>
    <mergeCell ref="I23:J23"/>
    <mergeCell ref="K23:L23"/>
    <mergeCell ref="M23:N23"/>
    <mergeCell ref="C21:C22"/>
    <mergeCell ref="E21:F21"/>
    <mergeCell ref="G21:H21"/>
    <mergeCell ref="M29:N29"/>
    <mergeCell ref="C29:C30"/>
    <mergeCell ref="E14:F14"/>
    <mergeCell ref="G14:H14"/>
    <mergeCell ref="I14:J14"/>
    <mergeCell ref="K14:L14"/>
    <mergeCell ref="M14:N14"/>
    <mergeCell ref="M16:N16"/>
    <mergeCell ref="C18:C19"/>
    <mergeCell ref="E18:F18"/>
    <mergeCell ref="G18:H18"/>
    <mergeCell ref="I18:J18"/>
    <mergeCell ref="K18:L18"/>
    <mergeCell ref="M18:N18"/>
    <mergeCell ref="I21:J21"/>
    <mergeCell ref="K21:L21"/>
    <mergeCell ref="C25:C26"/>
    <mergeCell ref="E25:F25"/>
    <mergeCell ref="G25:H25"/>
    <mergeCell ref="I25:J25"/>
  </mergeCells>
  <conditionalFormatting sqref="E16:N16 E18:N18 E21:N21 E23:N23 E25:N25 E27:N27 E31:N31 E34:N34 E36:N36 E38:N38 E40:N40 E42:N42 E45:N45 E47:N47 E49:N49 E51:N51 E53:N53">
    <cfRule type="colorScale" priority="2">
      <colorScale>
        <cfvo type="min"/>
        <cfvo type="max"/>
        <color rgb="FFE0EDF8"/>
        <color rgb="FF4F93D1"/>
      </colorScale>
    </cfRule>
  </conditionalFormatting>
  <conditionalFormatting sqref="E29:N29">
    <cfRule type="colorScale" priority="1">
      <colorScale>
        <cfvo type="min"/>
        <cfvo type="max"/>
        <color rgb="FFE0EDF8"/>
        <color rgb="FF4F93D1"/>
      </colorScale>
    </cfRule>
  </conditionalFormatting>
  <dataValidations disablePrompts="1" count="1">
    <dataValidation type="list" allowBlank="1" showInputMessage="1" showErrorMessage="1" sqref="C11" xr:uid="{DBBA6B53-DB9D-4B70-A9CE-2CCD2E06DB4A}">
      <formula1>"London, North Central London, North East London, North West London, South West London, South East London, NHS West Essex CCG"</formula1>
    </dataValidation>
  </dataValidations>
  <hyperlinks>
    <hyperlink ref="B8" r:id="rId1" xr:uid="{C511E75D-72CC-47CC-88D9-EE0B9A86F4D2}"/>
  </hyperlinks>
  <pageMargins left="0.7" right="0.7" top="0.75" bottom="0.75" header="0.3" footer="0.3"/>
  <pageSetup paperSize="9" orientation="portrait" r:id="rId2"/>
  <ignoredErrors>
    <ignoredError sqref="E20:L20 M20:N20 M33:N33 M44:N44 E33:L33 E44:L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8BFD-4905-4563-9146-A4CF6F63850D}">
  <dimension ref="A2:W70"/>
  <sheetViews>
    <sheetView showGridLines="0" zoomScale="70" zoomScaleNormal="70" workbookViewId="0">
      <selection activeCell="C11" sqref="C11"/>
    </sheetView>
  </sheetViews>
  <sheetFormatPr defaultColWidth="9.140625" defaultRowHeight="15" x14ac:dyDescent="0.25"/>
  <cols>
    <col min="1" max="1" width="9.140625" style="1"/>
    <col min="2" max="2" width="23.85546875" style="1" customWidth="1"/>
    <col min="3" max="3" width="29.42578125" style="15" customWidth="1"/>
    <col min="4" max="4" width="5.140625" style="1" customWidth="1"/>
    <col min="5" max="5" width="10" style="14" customWidth="1"/>
    <col min="6" max="14" width="9.140625" style="14"/>
    <col min="15" max="21" width="9.140625" style="1"/>
    <col min="22" max="22" width="9.140625" style="3"/>
    <col min="23" max="23" width="9.140625" style="1"/>
    <col min="24" max="16384" width="9.140625" style="45"/>
  </cols>
  <sheetData>
    <row r="2" spans="1:23" ht="23.25" x14ac:dyDescent="0.35">
      <c r="B2" s="5" t="s">
        <v>48</v>
      </c>
      <c r="C2" s="8"/>
      <c r="D2" s="9"/>
      <c r="E2" s="10"/>
      <c r="F2" s="10"/>
      <c r="G2" s="10"/>
      <c r="H2" s="10"/>
      <c r="I2" s="10"/>
      <c r="J2" s="11"/>
      <c r="K2" s="11"/>
      <c r="L2" s="11"/>
      <c r="M2" s="11"/>
      <c r="N2" s="11"/>
      <c r="O2" s="12"/>
      <c r="P2" s="12"/>
      <c r="Q2" s="12"/>
      <c r="R2" s="12"/>
      <c r="S2" s="12"/>
      <c r="T2" s="12"/>
      <c r="U2" s="12"/>
    </row>
    <row r="4" spans="1:23" ht="15.75" x14ac:dyDescent="0.25">
      <c r="B4" s="158" t="s">
        <v>5</v>
      </c>
      <c r="C4" s="78"/>
      <c r="D4" s="79"/>
      <c r="E4" s="80"/>
      <c r="F4" s="80"/>
      <c r="G4" s="80"/>
      <c r="H4" s="80"/>
      <c r="I4" s="80"/>
      <c r="J4" s="80"/>
      <c r="K4" s="80"/>
      <c r="L4" s="80"/>
      <c r="M4" s="80"/>
      <c r="N4" s="80"/>
      <c r="O4" s="79"/>
      <c r="P4" s="79"/>
      <c r="Q4" s="79"/>
      <c r="R4" s="79"/>
      <c r="S4" s="79"/>
      <c r="T4" s="79"/>
      <c r="U4" s="81"/>
    </row>
    <row r="5" spans="1:23" ht="15.75" x14ac:dyDescent="0.25">
      <c r="B5" s="159"/>
      <c r="C5" s="47"/>
      <c r="D5" s="48"/>
      <c r="E5" s="49"/>
      <c r="F5" s="49"/>
      <c r="G5" s="49"/>
      <c r="H5" s="49"/>
      <c r="I5" s="49"/>
      <c r="J5" s="49"/>
      <c r="K5" s="49"/>
      <c r="L5" s="49"/>
      <c r="M5" s="49"/>
      <c r="N5" s="49"/>
      <c r="O5" s="48"/>
      <c r="P5" s="48"/>
      <c r="Q5" s="48"/>
      <c r="R5" s="48"/>
      <c r="S5" s="48"/>
      <c r="T5" s="48"/>
      <c r="U5" s="82"/>
    </row>
    <row r="6" spans="1:23" ht="15.75" x14ac:dyDescent="0.25">
      <c r="B6" s="160" t="s">
        <v>121</v>
      </c>
      <c r="C6" s="47"/>
      <c r="D6" s="48"/>
      <c r="E6" s="49"/>
      <c r="F6" s="49"/>
      <c r="G6" s="49"/>
      <c r="H6" s="49"/>
      <c r="I6" s="49"/>
      <c r="J6" s="49"/>
      <c r="K6" s="49"/>
      <c r="L6" s="49"/>
      <c r="M6" s="49"/>
      <c r="N6" s="49"/>
      <c r="O6" s="48"/>
      <c r="P6" s="48"/>
      <c r="Q6" s="48"/>
      <c r="R6" s="48"/>
      <c r="S6" s="48"/>
      <c r="T6" s="48"/>
      <c r="U6" s="82"/>
    </row>
    <row r="7" spans="1:23" ht="15.75" x14ac:dyDescent="0.25">
      <c r="B7" s="160" t="s">
        <v>122</v>
      </c>
      <c r="C7" s="47"/>
      <c r="D7" s="48"/>
      <c r="E7" s="49"/>
      <c r="F7" s="49"/>
      <c r="G7" s="49"/>
      <c r="H7" s="49"/>
      <c r="I7" s="49"/>
      <c r="J7" s="49"/>
      <c r="K7" s="49"/>
      <c r="L7" s="49"/>
      <c r="M7" s="49"/>
      <c r="N7" s="49"/>
      <c r="O7" s="48"/>
      <c r="P7" s="48"/>
      <c r="Q7" s="48"/>
      <c r="R7" s="48"/>
      <c r="S7" s="48"/>
      <c r="T7" s="48"/>
      <c r="U7" s="82"/>
    </row>
    <row r="8" spans="1:23" x14ac:dyDescent="0.25">
      <c r="B8" s="83"/>
      <c r="C8" s="84"/>
      <c r="D8" s="85"/>
      <c r="E8" s="86"/>
      <c r="F8" s="86"/>
      <c r="G8" s="86"/>
      <c r="H8" s="86"/>
      <c r="I8" s="86"/>
      <c r="J8" s="86"/>
      <c r="K8" s="86"/>
      <c r="L8" s="86"/>
      <c r="M8" s="86"/>
      <c r="N8" s="86"/>
      <c r="O8" s="85"/>
      <c r="P8" s="85"/>
      <c r="Q8" s="85"/>
      <c r="R8" s="85"/>
      <c r="S8" s="85"/>
      <c r="T8" s="85"/>
      <c r="U8" s="87"/>
    </row>
    <row r="11" spans="1:23" ht="18.75" x14ac:dyDescent="0.3">
      <c r="B11" s="13" t="s">
        <v>35</v>
      </c>
      <c r="C11" s="44" t="s">
        <v>40</v>
      </c>
    </row>
    <row r="12" spans="1:23" ht="21" customHeight="1" x14ac:dyDescent="0.25"/>
    <row r="13" spans="1:23" ht="32.25" customHeight="1" x14ac:dyDescent="0.25">
      <c r="E13" s="228" t="s">
        <v>137</v>
      </c>
      <c r="F13" s="228"/>
      <c r="G13" s="228"/>
      <c r="H13" s="228"/>
      <c r="I13" s="228"/>
      <c r="J13" s="228"/>
      <c r="K13" s="228"/>
      <c r="L13" s="228"/>
      <c r="M13" s="228"/>
      <c r="N13" s="228"/>
    </row>
    <row r="14" spans="1:23" ht="59.25" customHeight="1" x14ac:dyDescent="0.25">
      <c r="C14" s="41" t="s">
        <v>49</v>
      </c>
      <c r="D14" s="16"/>
      <c r="E14" s="205" t="s">
        <v>136</v>
      </c>
      <c r="F14" s="205"/>
      <c r="G14" s="205" t="s">
        <v>37</v>
      </c>
      <c r="H14" s="205"/>
      <c r="I14" s="205" t="s">
        <v>38</v>
      </c>
      <c r="J14" s="205"/>
      <c r="K14" s="205" t="str">
        <f>IF($C$11="NHS West Essex CCG","63+","63-99")</f>
        <v>63-99</v>
      </c>
      <c r="L14" s="205"/>
      <c r="M14" s="205" t="str">
        <f>IF(C11="NHS West Essex CCG"," ","100+")</f>
        <v>100+</v>
      </c>
      <c r="N14" s="205"/>
    </row>
    <row r="15" spans="1:23" ht="15" customHeight="1" x14ac:dyDescent="0.25">
      <c r="B15" s="16"/>
      <c r="C15" s="17"/>
      <c r="D15" s="16"/>
      <c r="E15" s="18"/>
      <c r="F15" s="18"/>
      <c r="G15" s="18"/>
      <c r="H15" s="18"/>
      <c r="I15" s="18"/>
      <c r="J15" s="18"/>
      <c r="K15" s="18"/>
      <c r="L15" s="18"/>
      <c r="M15" s="19"/>
      <c r="N15" s="19"/>
    </row>
    <row r="16" spans="1:23" s="46" customFormat="1" ht="25.5" customHeight="1" x14ac:dyDescent="0.25">
      <c r="A16" s="21"/>
      <c r="B16" s="204" t="s">
        <v>6</v>
      </c>
      <c r="C16" s="207" t="s">
        <v>7</v>
      </c>
      <c r="D16" s="131"/>
      <c r="E16" s="230">
        <f>SUMIFS('CWT rawdata'!C:C,'CWT rawdata'!$A:$A,$C$11,'CWT rawdata'!$B:$B,$C16)</f>
        <v>23.86</v>
      </c>
      <c r="F16" s="230"/>
      <c r="G16" s="230">
        <f>SUMIFS('CWT rawdata'!F:F,'CWT rawdata'!$A:$A,$C$11,'CWT rawdata'!$B:$B,$C16)</f>
        <v>38.97</v>
      </c>
      <c r="H16" s="230"/>
      <c r="I16" s="230">
        <f>SUMIFS('CWT rawdata'!I:I,'CWT rawdata'!$A:$A,$C$11,'CWT rawdata'!$B:$B,$C16)</f>
        <v>23.4</v>
      </c>
      <c r="J16" s="230"/>
      <c r="K16" s="230">
        <f>SUMIFS('CWT rawdata'!L:L,'CWT rawdata'!$A:$A,$C$11,'CWT rawdata'!$B:$B,$C16)</f>
        <v>10.220000000000001</v>
      </c>
      <c r="L16" s="230"/>
      <c r="M16" s="231">
        <f>IF($C$11="NHSWestEssexCCG"," '",SUMIFS('CWT rawdata'!O:O,'CWT rawdata'!$A:$A,$C$11,'CWT rawdata'!$B:$B,$C16))</f>
        <v>3.56</v>
      </c>
      <c r="N16" s="231"/>
      <c r="O16" s="21"/>
      <c r="P16" s="21"/>
      <c r="Q16" s="21"/>
      <c r="R16" s="21"/>
      <c r="S16" s="21"/>
      <c r="T16" s="21"/>
      <c r="U16" s="21"/>
      <c r="V16" s="22"/>
      <c r="W16" s="21"/>
    </row>
    <row r="17" spans="1:23" s="46" customFormat="1" ht="25.5" customHeight="1" x14ac:dyDescent="0.25">
      <c r="A17" s="21"/>
      <c r="B17" s="204"/>
      <c r="C17" s="229"/>
      <c r="D17" s="161"/>
      <c r="E17" s="162" t="str">
        <f>"("&amp;ROUND(SUMIFS('CWT rawdata'!D:D,'CWT rawdata'!$A:$A,$C$11,'CWT rawdata'!$B:$B,$C16),1)&amp;","</f>
        <v>(23.4,</v>
      </c>
      <c r="F17" s="163" t="str">
        <f>ROUND(SUMIFS('CWT rawdata'!E:E,'CWT rawdata'!$A:$A,$C$11,'CWT rawdata'!$B:$B,$C16),1)&amp;")"</f>
        <v>24.3)</v>
      </c>
      <c r="G17" s="162" t="str">
        <f>"("&amp;ROUND(SUMIFS('CWT rawdata'!G:G,'CWT rawdata'!$A:$A,$C$11,'CWT rawdata'!$B:$B,$C16),1)&amp;","</f>
        <v>(38.5,</v>
      </c>
      <c r="H17" s="163" t="str">
        <f>ROUND(SUMIFS('CWT rawdata'!H:H,'CWT rawdata'!$A:$A,$C$11,'CWT rawdata'!$B:$B,$C16),1)&amp;")"</f>
        <v>39.5)</v>
      </c>
      <c r="I17" s="162" t="str">
        <f>"("&amp;ROUND(SUMIFS('CWT rawdata'!J:J,'CWT rawdata'!$A:$A,$C$11,'CWT rawdata'!$B:$B,$C16),1)&amp;","</f>
        <v>(23,</v>
      </c>
      <c r="J17" s="163" t="str">
        <f>ROUND(SUMIFS('CWT rawdata'!K:K,'CWT rawdata'!$A:$A,$C$11,'CWT rawdata'!$B:$B,$C16),1)&amp;")"</f>
        <v>23.8)</v>
      </c>
      <c r="K17" s="162" t="str">
        <f>"("&amp;ROUND(SUMIFS('CWT rawdata'!M:M,'CWT rawdata'!$A:$A,$C$11,'CWT rawdata'!$B:$B,$C16),1)&amp;","</f>
        <v>(9.9,</v>
      </c>
      <c r="L17" s="163" t="str">
        <f>ROUND(SUMIFS('CWT rawdata'!N:N,'CWT rawdata'!$A:$A,$C$11,'CWT rawdata'!$B:$B,$C16),1)&amp;")"</f>
        <v>10.5)</v>
      </c>
      <c r="M17" s="164" t="str">
        <f>IF($C$11="NHS West Essex CCG"," ","("&amp;ROUND(SUMIFS('CWT rawdata'!P:P,'CWT rawdata'!$A:$A,$C$11,'CWT rawdata'!$B:$B,$C16),1)&amp;",")</f>
        <v>(3.4,</v>
      </c>
      <c r="N17" s="165" t="str">
        <f>IF($C$11="NHS West Essex CCG","",ROUND(SUMIFS('CWT rawdata'!Q:Q,'CWT rawdata'!$A:$A,$C$11,'CWT rawdata'!$B:$B,$C16),1)&amp;")")</f>
        <v>3.8)</v>
      </c>
      <c r="O17" s="21"/>
      <c r="P17" s="21"/>
      <c r="Q17" s="21"/>
      <c r="R17" s="21"/>
      <c r="S17" s="21"/>
      <c r="T17" s="21"/>
      <c r="U17" s="21"/>
      <c r="V17" s="22"/>
      <c r="W17" s="21"/>
    </row>
    <row r="18" spans="1:23" s="46" customFormat="1" ht="25.5" customHeight="1" x14ac:dyDescent="0.25">
      <c r="A18" s="21"/>
      <c r="B18" s="204"/>
      <c r="C18" s="204" t="s">
        <v>8</v>
      </c>
      <c r="D18" s="131"/>
      <c r="E18" s="230">
        <f>SUMIFS('CWT rawdata'!C:C,'CWT rawdata'!$A:$A,$C$11,'CWT rawdata'!$B:$B,$C18)</f>
        <v>27.94</v>
      </c>
      <c r="F18" s="230"/>
      <c r="G18" s="230">
        <f>SUMIFS('CWT rawdata'!F:F,'CWT rawdata'!$A:$A,$C$11,'CWT rawdata'!$B:$B,$C18)</f>
        <v>29.48</v>
      </c>
      <c r="H18" s="230"/>
      <c r="I18" s="230">
        <f>SUMIFS('CWT rawdata'!I:I,'CWT rawdata'!$A:$A,$C$11,'CWT rawdata'!$B:$B,$C18)</f>
        <v>20.68</v>
      </c>
      <c r="J18" s="230"/>
      <c r="K18" s="232">
        <f>SUMIFS('CWT rawdata'!L:L,'CWT rawdata'!$A:$A,$C$11,'CWT rawdata'!$B:$B,$C18)</f>
        <v>14.34</v>
      </c>
      <c r="L18" s="232"/>
      <c r="M18" s="233">
        <f>IF($C$11="NHSWestEssexCCG"," ",SUMIFS('CWT rawdata'!O:O,'CWT rawdata'!$A:$A,$C$11,'CWT rawdata'!$B:$B,$C18))</f>
        <v>7.57</v>
      </c>
      <c r="N18" s="233"/>
      <c r="O18" s="26"/>
      <c r="P18" s="21"/>
      <c r="Q18" s="21"/>
      <c r="R18" s="21"/>
      <c r="S18" s="21"/>
      <c r="T18" s="21"/>
      <c r="U18" s="21"/>
      <c r="V18" s="22"/>
      <c r="W18" s="21"/>
    </row>
    <row r="19" spans="1:23" s="46" customFormat="1" ht="25.5" customHeight="1" x14ac:dyDescent="0.25">
      <c r="A19" s="21"/>
      <c r="B19" s="204"/>
      <c r="C19" s="204"/>
      <c r="D19" s="131"/>
      <c r="E19" s="136" t="str">
        <f>"("&amp;ROUND(SUMIFS('CWT rawdata'!D:D,'CWT rawdata'!$A:$A,$C$11,'CWT rawdata'!$B:$B,$C18),1)&amp;","</f>
        <v>(27.4,</v>
      </c>
      <c r="F19" s="137" t="str">
        <f>ROUND(SUMIFS('CWT rawdata'!E:E,'CWT rawdata'!$A:$A,$C$11,'CWT rawdata'!$B:$B,$C18),1)&amp;")"</f>
        <v>28.4)</v>
      </c>
      <c r="G19" s="136" t="str">
        <f>"("&amp;ROUND(SUMIFS('CWT rawdata'!G:G,'CWT rawdata'!$A:$A,$C$11,'CWT rawdata'!$B:$B,$C18),1)&amp;","</f>
        <v>(29,</v>
      </c>
      <c r="H19" s="137" t="str">
        <f>ROUND(SUMIFS('CWT rawdata'!H:H,'CWT rawdata'!$A:$A,$C$11,'CWT rawdata'!$B:$B,$C18),1)&amp;")"</f>
        <v>30)</v>
      </c>
      <c r="I19" s="136" t="str">
        <f>"("&amp;ROUND(SUMIFS('CWT rawdata'!J:J,'CWT rawdata'!$A:$A,$C$11,'CWT rawdata'!$B:$B,$C18),1)&amp;","</f>
        <v>(20.2,</v>
      </c>
      <c r="J19" s="137" t="str">
        <f>ROUND(SUMIFS('CWT rawdata'!K:K,'CWT rawdata'!$A:$A,$C$11,'CWT rawdata'!$B:$B,$C18),1)&amp;")"</f>
        <v>21.1)</v>
      </c>
      <c r="K19" s="136" t="str">
        <f>"("&amp;ROUND(SUMIFS('CWT rawdata'!M:M,'CWT rawdata'!$A:$A,$C$11,'CWT rawdata'!$B:$B,$C18),1)&amp;","</f>
        <v>(13.9,</v>
      </c>
      <c r="L19" s="137" t="str">
        <f>ROUND(SUMIFS('CWT rawdata'!N:N,'CWT rawdata'!$A:$A,$C$11,'CWT rawdata'!$B:$B,$C18),1)&amp;")"</f>
        <v>14.7)</v>
      </c>
      <c r="M19" s="166" t="str">
        <f>IF($C$11="NHS West Essex CCG"," ","("&amp;ROUND(SUMIFS('CWT rawdata'!P:P,'CWT rawdata'!$A:$A,$C$11,'CWT rawdata'!$B:$B,$C18),1)&amp;",")</f>
        <v>(7.3,</v>
      </c>
      <c r="N19" s="165" t="str">
        <f>IF($C$11="NHS West Essex CCG","",ROUND(SUMIFS('CWT rawdata'!Q:Q,'CWT rawdata'!$A:$A,$C$11,'CWT rawdata'!$B:$B,$C18),1)&amp;")")</f>
        <v>7.9)</v>
      </c>
      <c r="O19" s="21"/>
      <c r="P19" s="21"/>
      <c r="Q19" s="21"/>
      <c r="R19" s="21"/>
      <c r="S19" s="21"/>
      <c r="T19" s="21"/>
      <c r="U19" s="21"/>
      <c r="V19" s="22"/>
      <c r="W19" s="21"/>
    </row>
    <row r="20" spans="1:23" s="46" customFormat="1" ht="13.5" customHeight="1" x14ac:dyDescent="0.25">
      <c r="A20" s="21"/>
      <c r="B20" s="130"/>
      <c r="C20" s="130"/>
      <c r="D20" s="131"/>
      <c r="E20" s="130"/>
      <c r="F20" s="130"/>
      <c r="G20" s="130"/>
      <c r="H20" s="130"/>
      <c r="I20" s="130"/>
      <c r="J20" s="130"/>
      <c r="K20" s="130"/>
      <c r="L20" s="130"/>
      <c r="M20" s="138"/>
      <c r="N20" s="138"/>
      <c r="O20" s="21"/>
      <c r="P20" s="21"/>
      <c r="Q20" s="21"/>
      <c r="R20" s="21"/>
      <c r="S20" s="21"/>
      <c r="T20" s="21"/>
      <c r="U20" s="21"/>
      <c r="V20" s="22"/>
      <c r="W20" s="21"/>
    </row>
    <row r="21" spans="1:23" s="46" customFormat="1" ht="25.5" customHeight="1" x14ac:dyDescent="0.25">
      <c r="A21" s="21"/>
      <c r="B21" s="204" t="s">
        <v>12</v>
      </c>
      <c r="C21" s="207" t="s">
        <v>13</v>
      </c>
      <c r="D21" s="131"/>
      <c r="E21" s="230">
        <f>SUMIFS('CWT rawdata'!C:C,'CWT rawdata'!$A:$A,$C$11,'CWT rawdata'!$B:$B,$C21)</f>
        <v>33.869999999999997</v>
      </c>
      <c r="F21" s="230"/>
      <c r="G21" s="230">
        <f>SUMIFS('CWT rawdata'!F:F,'CWT rawdata'!$A:$A,$C$11,'CWT rawdata'!$B:$B,$C21)</f>
        <v>36.36</v>
      </c>
      <c r="H21" s="230"/>
      <c r="I21" s="230">
        <f>SUMIFS('CWT rawdata'!I:I,'CWT rawdata'!$A:$A,$C$11,'CWT rawdata'!$B:$B,$C21)</f>
        <v>19.7</v>
      </c>
      <c r="J21" s="230"/>
      <c r="K21" s="230">
        <f>SUMIFS('CWT rawdata'!L:L,'CWT rawdata'!$A:$A,$C$11,'CWT rawdata'!$B:$B,$C21)</f>
        <v>8.07</v>
      </c>
      <c r="L21" s="230"/>
      <c r="M21" s="234">
        <f>IF($C$11="NHSWestEssexCCG"," ",SUMIFS('CWT rawdata'!O:O,'CWT rawdata'!$A:$A,$C$11,'CWT rawdata'!$B:$B,$C21))</f>
        <v>2.0099999999999998</v>
      </c>
      <c r="N21" s="234"/>
      <c r="O21" s="21"/>
      <c r="P21" s="21"/>
      <c r="Q21" s="21"/>
      <c r="R21" s="21"/>
      <c r="S21" s="21"/>
      <c r="T21" s="21"/>
      <c r="U21" s="21"/>
      <c r="V21" s="22"/>
      <c r="W21" s="21"/>
    </row>
    <row r="22" spans="1:23" s="46" customFormat="1" ht="25.5" customHeight="1" x14ac:dyDescent="0.25">
      <c r="A22" s="21"/>
      <c r="B22" s="204"/>
      <c r="C22" s="229"/>
      <c r="D22" s="161"/>
      <c r="E22" s="162" t="str">
        <f>"("&amp;ROUND(SUMIFS('CWT rawdata'!D:D,'CWT rawdata'!$A:$A,$C$11,'CWT rawdata'!$B:$B,$C21),1)&amp;","</f>
        <v>(32.7,</v>
      </c>
      <c r="F22" s="163" t="str">
        <f>ROUND(SUMIFS('CWT rawdata'!E:E,'CWT rawdata'!$A:$A,$C$11,'CWT rawdata'!$B:$B,$C21),1)&amp;")"</f>
        <v>35.1)</v>
      </c>
      <c r="G22" s="162" t="str">
        <f>"("&amp;ROUND(SUMIFS('CWT rawdata'!G:G,'CWT rawdata'!$A:$A,$C$11,'CWT rawdata'!$B:$B,$C21),1)&amp;","</f>
        <v>(35.1,</v>
      </c>
      <c r="H22" s="163" t="str">
        <f>ROUND(SUMIFS('CWT rawdata'!H:H,'CWT rawdata'!$A:$A,$C$11,'CWT rawdata'!$B:$B,$C21),1)&amp;")"</f>
        <v>37.6)</v>
      </c>
      <c r="I22" s="162" t="str">
        <f>"("&amp;ROUND(SUMIFS('CWT rawdata'!J:J,'CWT rawdata'!$A:$A,$C$11,'CWT rawdata'!$B:$B,$C21),1)&amp;","</f>
        <v>(18.7,</v>
      </c>
      <c r="J22" s="163" t="str">
        <f>ROUND(SUMIFS('CWT rawdata'!K:K,'CWT rawdata'!$A:$A,$C$11,'CWT rawdata'!$B:$B,$C21),1)&amp;")"</f>
        <v>20.7)</v>
      </c>
      <c r="K22" s="162" t="str">
        <f>"("&amp;ROUND(SUMIFS('CWT rawdata'!M:M,'CWT rawdata'!$A:$A,$C$11,'CWT rawdata'!$B:$B,$C21),1)&amp;","</f>
        <v>(7.4,</v>
      </c>
      <c r="L22" s="163" t="str">
        <f>ROUND(SUMIFS('CWT rawdata'!N:N,'CWT rawdata'!$A:$A,$C$11,'CWT rawdata'!$B:$B,$C21),1)&amp;")"</f>
        <v>8.8)</v>
      </c>
      <c r="M22" s="164" t="str">
        <f>IF($C$11="NHS West Essex CCG"," ","("&amp;ROUND(SUMIFS('CWT rawdata'!P:P,'CWT rawdata'!$A:$A,$C$11,'CWT rawdata'!$B:$B,$C21),1)&amp;",")</f>
        <v>(1.7,</v>
      </c>
      <c r="N22" s="165" t="str">
        <f>IF($C$11="NHS West Essex CCG","",ROUND(SUMIFS('CWT rawdata'!Q:Q,'CWT rawdata'!$A:$A,$C$11,'CWT rawdata'!$B:$B,$C21),1)&amp;")")</f>
        <v>2.4)</v>
      </c>
      <c r="O22" s="21"/>
      <c r="P22" s="21"/>
      <c r="Q22" s="21"/>
      <c r="R22" s="21"/>
      <c r="S22" s="21"/>
      <c r="T22" s="21"/>
      <c r="U22" s="21"/>
      <c r="V22" s="22"/>
      <c r="W22" s="21"/>
    </row>
    <row r="23" spans="1:23" s="46" customFormat="1" ht="25.5" customHeight="1" x14ac:dyDescent="0.25">
      <c r="A23" s="21"/>
      <c r="B23" s="204"/>
      <c r="C23" s="207" t="s">
        <v>14</v>
      </c>
      <c r="D23" s="131"/>
      <c r="E23" s="230">
        <f>SUMIFS('CWT rawdata'!C:C,'CWT rawdata'!$A:$A,$C$11,'CWT rawdata'!$B:$B,$C23)</f>
        <v>21.34</v>
      </c>
      <c r="F23" s="230"/>
      <c r="G23" s="230">
        <f>SUMIFS('CWT rawdata'!F:F,'CWT rawdata'!$A:$A,$C$11,'CWT rawdata'!$B:$B,$C23)</f>
        <v>39.229999999999997</v>
      </c>
      <c r="H23" s="230"/>
      <c r="I23" s="230">
        <f>SUMIFS('CWT rawdata'!I:I,'CWT rawdata'!$A:$A,$C$11,'CWT rawdata'!$B:$B,$C23)</f>
        <v>23.56</v>
      </c>
      <c r="J23" s="230"/>
      <c r="K23" s="232">
        <f>SUMIFS('CWT rawdata'!L:L,'CWT rawdata'!$A:$A,$C$11,'CWT rawdata'!$B:$B,$C23)</f>
        <v>11.25</v>
      </c>
      <c r="L23" s="232"/>
      <c r="M23" s="233">
        <f>IF($C$11="NHSWestEssexCCG"," ",SUMIFS('CWT rawdata'!O:O,'CWT rawdata'!$A:$A,$C$11,'CWT rawdata'!$B:$B,$C23))</f>
        <v>4.62</v>
      </c>
      <c r="N23" s="233"/>
      <c r="O23" s="26"/>
      <c r="P23" s="21"/>
      <c r="Q23" s="21"/>
      <c r="R23" s="21"/>
      <c r="S23" s="21"/>
      <c r="T23" s="21"/>
      <c r="U23" s="21"/>
      <c r="V23" s="22"/>
      <c r="W23" s="21"/>
    </row>
    <row r="24" spans="1:23" s="46" customFormat="1" ht="25.5" customHeight="1" x14ac:dyDescent="0.25">
      <c r="A24" s="21"/>
      <c r="B24" s="204"/>
      <c r="C24" s="229"/>
      <c r="D24" s="161"/>
      <c r="E24" s="162" t="str">
        <f>"("&amp;ROUND(SUMIFS('CWT rawdata'!D:D,'CWT rawdata'!$A:$A,$C$11,'CWT rawdata'!$B:$B,$C23),1)&amp;","</f>
        <v>(20.5,</v>
      </c>
      <c r="F24" s="163" t="str">
        <f>ROUND(SUMIFS('CWT rawdata'!E:E,'CWT rawdata'!$A:$A,$C$11,'CWT rawdata'!$B:$B,$C23),1)&amp;")"</f>
        <v>22.2)</v>
      </c>
      <c r="G24" s="162" t="str">
        <f>"("&amp;ROUND(SUMIFS('CWT rawdata'!G:G,'CWT rawdata'!$A:$A,$C$11,'CWT rawdata'!$B:$B,$C23),1)&amp;","</f>
        <v>(38.2,</v>
      </c>
      <c r="H24" s="163" t="str">
        <f>ROUND(SUMIFS('CWT rawdata'!H:H,'CWT rawdata'!$A:$A,$C$11,'CWT rawdata'!$B:$B,$C23),1)&amp;")"</f>
        <v>40.2)</v>
      </c>
      <c r="I24" s="162" t="str">
        <f>"("&amp;ROUND(SUMIFS('CWT rawdata'!J:J,'CWT rawdata'!$A:$A,$C$11,'CWT rawdata'!$B:$B,$C23),1)&amp;","</f>
        <v>(22.7,</v>
      </c>
      <c r="J24" s="163" t="str">
        <f>ROUND(SUMIFS('CWT rawdata'!K:K,'CWT rawdata'!$A:$A,$C$11,'CWT rawdata'!$B:$B,$C23),1)&amp;")"</f>
        <v>24.4)</v>
      </c>
      <c r="K24" s="162" t="str">
        <f>"("&amp;ROUND(SUMIFS('CWT rawdata'!M:M,'CWT rawdata'!$A:$A,$C$11,'CWT rawdata'!$B:$B,$C23),1)&amp;","</f>
        <v>(10.6,</v>
      </c>
      <c r="L24" s="163" t="str">
        <f>ROUND(SUMIFS('CWT rawdata'!N:N,'CWT rawdata'!$A:$A,$C$11,'CWT rawdata'!$B:$B,$C23),1)&amp;")"</f>
        <v>11.9)</v>
      </c>
      <c r="M24" s="164" t="str">
        <f>IF($C$11="NHS West Essex CCG"," ","("&amp;ROUND(SUMIFS('CWT rawdata'!P:P,'CWT rawdata'!$A:$A,$C$11,'CWT rawdata'!$B:$B,$C23),1)&amp;",")</f>
        <v>(4.2,</v>
      </c>
      <c r="N24" s="165" t="str">
        <f>IF($C$11="NHS West Essex CCG","",ROUND(SUMIFS('CWT rawdata'!Q:Q,'CWT rawdata'!$A:$A,$C$11,'CWT rawdata'!$B:$B,$C23),1)&amp;")")</f>
        <v>5.1)</v>
      </c>
      <c r="O24" s="21"/>
      <c r="P24" s="21"/>
      <c r="Q24" s="21"/>
      <c r="R24" s="21"/>
      <c r="S24" s="21"/>
      <c r="T24" s="21"/>
      <c r="U24" s="21"/>
      <c r="V24" s="22"/>
      <c r="W24" s="21"/>
    </row>
    <row r="25" spans="1:23" s="46" customFormat="1" ht="25.5" customHeight="1" x14ac:dyDescent="0.25">
      <c r="A25" s="21"/>
      <c r="B25" s="204"/>
      <c r="C25" s="207" t="s">
        <v>15</v>
      </c>
      <c r="D25" s="131"/>
      <c r="E25" s="230">
        <f>SUMIFS('CWT rawdata'!C:C,'CWT rawdata'!$A:$A,$C$11,'CWT rawdata'!$B:$B,$C25)</f>
        <v>19.920000000000002</v>
      </c>
      <c r="F25" s="230"/>
      <c r="G25" s="230">
        <f>SUMIFS('CWT rawdata'!F:F,'CWT rawdata'!$A:$A,$C$11,'CWT rawdata'!$B:$B,$C25)</f>
        <v>35.69</v>
      </c>
      <c r="H25" s="230"/>
      <c r="I25" s="230">
        <f>SUMIFS('CWT rawdata'!I:I,'CWT rawdata'!$A:$A,$C$11,'CWT rawdata'!$B:$B,$C25)</f>
        <v>24.63</v>
      </c>
      <c r="J25" s="230"/>
      <c r="K25" s="232">
        <f>SUMIFS('CWT rawdata'!L:L,'CWT rawdata'!$A:$A,$C$11,'CWT rawdata'!$B:$B,$C25)</f>
        <v>13.45</v>
      </c>
      <c r="L25" s="232"/>
      <c r="M25" s="233">
        <f>IF($C$11="NHSWestEssexCCG"," ",SUMIFS('CWT rawdata'!O:O,'CWT rawdata'!$A:$A,$C$11,'CWT rawdata'!$B:$B,$C25))</f>
        <v>6.32</v>
      </c>
      <c r="N25" s="233"/>
      <c r="O25" s="21"/>
      <c r="P25" s="21"/>
      <c r="Q25" s="21"/>
      <c r="R25" s="21"/>
      <c r="S25" s="21"/>
      <c r="T25" s="21"/>
      <c r="U25" s="21"/>
      <c r="V25" s="22"/>
      <c r="W25" s="21"/>
    </row>
    <row r="26" spans="1:23" s="46" customFormat="1" ht="25.5" customHeight="1" x14ac:dyDescent="0.25">
      <c r="A26" s="21"/>
      <c r="B26" s="204"/>
      <c r="C26" s="229"/>
      <c r="D26" s="161"/>
      <c r="E26" s="162" t="str">
        <f>"("&amp;ROUND(SUMIFS('CWT rawdata'!D:D,'CWT rawdata'!$A:$A,$C$11,'CWT rawdata'!$B:$B,$C25),1)&amp;","</f>
        <v>(19.3,</v>
      </c>
      <c r="F26" s="163" t="str">
        <f>ROUND(SUMIFS('CWT rawdata'!E:E,'CWT rawdata'!$A:$A,$C$11,'CWT rawdata'!$B:$B,$C25),1)&amp;")"</f>
        <v>20.6)</v>
      </c>
      <c r="G26" s="162" t="str">
        <f>"("&amp;ROUND(SUMIFS('CWT rawdata'!G:G,'CWT rawdata'!$A:$A,$C$11,'CWT rawdata'!$B:$B,$C25),1)&amp;","</f>
        <v>(34.9,</v>
      </c>
      <c r="H26" s="163" t="str">
        <f>ROUND(SUMIFS('CWT rawdata'!H:H,'CWT rawdata'!$A:$A,$C$11,'CWT rawdata'!$B:$B,$C25),1)&amp;")"</f>
        <v>36.5)</v>
      </c>
      <c r="I26" s="162" t="str">
        <f>"("&amp;ROUND(SUMIFS('CWT rawdata'!J:J,'CWT rawdata'!$A:$A,$C$11,'CWT rawdata'!$B:$B,$C25),1)&amp;","</f>
        <v>(23.9,</v>
      </c>
      <c r="J26" s="163" t="str">
        <f>ROUND(SUMIFS('CWT rawdata'!K:K,'CWT rawdata'!$A:$A,$C$11,'CWT rawdata'!$B:$B,$C25),1)&amp;")"</f>
        <v>25.3)</v>
      </c>
      <c r="K26" s="162" t="str">
        <f>"("&amp;ROUND(SUMIFS('CWT rawdata'!M:M,'CWT rawdata'!$A:$A,$C$11,'CWT rawdata'!$B:$B,$C25),1)&amp;","</f>
        <v>(12.9,</v>
      </c>
      <c r="L26" s="163" t="str">
        <f>ROUND(SUMIFS('CWT rawdata'!N:N,'CWT rawdata'!$A:$A,$C$11,'CWT rawdata'!$B:$B,$C25),1)&amp;")"</f>
        <v>14)</v>
      </c>
      <c r="M26" s="167" t="str">
        <f>IF($C$11="NHS West Essex CCG"," ","("&amp;ROUND(SUMIFS('CWT rawdata'!P:P,'CWT rawdata'!$A:$A,$C$11,'CWT rawdata'!$B:$B,$C25),1)&amp;",")</f>
        <v>(5.9,</v>
      </c>
      <c r="N26" s="168" t="str">
        <f>IF($C$11="NHS West Essex CCG","",ROUND(SUMIFS('CWT rawdata'!Q:Q,'CWT rawdata'!$A:$A,$C$11,'CWT rawdata'!$B:$B,$C25),1)&amp;")")</f>
        <v>6.7)</v>
      </c>
      <c r="O26" s="21"/>
      <c r="P26" s="21"/>
      <c r="Q26" s="21"/>
      <c r="R26" s="21"/>
      <c r="S26" s="21"/>
      <c r="T26" s="21"/>
      <c r="U26" s="21"/>
      <c r="V26" s="22"/>
      <c r="W26" s="21"/>
    </row>
    <row r="27" spans="1:23" s="46" customFormat="1" ht="25.5" customHeight="1" x14ac:dyDescent="0.25">
      <c r="A27" s="21"/>
      <c r="B27" s="204"/>
      <c r="C27" s="207" t="s">
        <v>16</v>
      </c>
      <c r="D27" s="131"/>
      <c r="E27" s="230">
        <f>SUMIFS('CWT rawdata'!C:C,'CWT rawdata'!$A:$A,$C$11,'CWT rawdata'!$B:$B,$C27)</f>
        <v>22.62</v>
      </c>
      <c r="F27" s="230"/>
      <c r="G27" s="230">
        <f>SUMIFS('CWT rawdata'!F:F,'CWT rawdata'!$A:$A,$C$11,'CWT rawdata'!$B:$B,$C27)</f>
        <v>34.32</v>
      </c>
      <c r="H27" s="230"/>
      <c r="I27" s="230">
        <f>SUMIFS('CWT rawdata'!I:I,'CWT rawdata'!$A:$A,$C$11,'CWT rawdata'!$B:$B,$C27)</f>
        <v>23.17</v>
      </c>
      <c r="J27" s="230"/>
      <c r="K27" s="232">
        <f>SUMIFS('CWT rawdata'!L:L,'CWT rawdata'!$A:$A,$C$11,'CWT rawdata'!$B:$B,$C27)</f>
        <v>13.47</v>
      </c>
      <c r="L27" s="232"/>
      <c r="M27" s="233">
        <f>IF($C$11="NHSWestEssexCCG"," ",SUMIFS('CWT rawdata'!O:O,'CWT rawdata'!$A:$A,$C$11,'CWT rawdata'!$B:$B,$C27))</f>
        <v>6.42</v>
      </c>
      <c r="N27" s="233"/>
      <c r="O27" s="26"/>
      <c r="P27" s="21"/>
      <c r="Q27" s="21"/>
      <c r="R27" s="21"/>
      <c r="S27" s="21"/>
      <c r="T27" s="21"/>
      <c r="U27" s="21"/>
      <c r="V27" s="22"/>
      <c r="W27" s="21"/>
    </row>
    <row r="28" spans="1:23" s="46" customFormat="1" ht="25.5" customHeight="1" x14ac:dyDescent="0.25">
      <c r="A28" s="21"/>
      <c r="B28" s="204"/>
      <c r="C28" s="229"/>
      <c r="D28" s="161"/>
      <c r="E28" s="162" t="str">
        <f>"("&amp;ROUND(SUMIFS('CWT rawdata'!D:D,'CWT rawdata'!$A:$A,$C$11,'CWT rawdata'!$B:$B,$C27),1)&amp;","</f>
        <v>(22,</v>
      </c>
      <c r="F28" s="163" t="str">
        <f>ROUND(SUMIFS('CWT rawdata'!E:E,'CWT rawdata'!$A:$A,$C$11,'CWT rawdata'!$B:$B,$C27),1)&amp;")"</f>
        <v>23.2)</v>
      </c>
      <c r="G28" s="162" t="str">
        <f>"("&amp;ROUND(SUMIFS('CWT rawdata'!G:G,'CWT rawdata'!$A:$A,$C$11,'CWT rawdata'!$B:$B,$C27),1)&amp;","</f>
        <v>(33.6,</v>
      </c>
      <c r="H28" s="163" t="str">
        <f>ROUND(SUMIFS('CWT rawdata'!H:H,'CWT rawdata'!$A:$A,$C$11,'CWT rawdata'!$B:$B,$C27),1)&amp;")"</f>
        <v>35)</v>
      </c>
      <c r="I28" s="162" t="str">
        <f>"("&amp;ROUND(SUMIFS('CWT rawdata'!J:J,'CWT rawdata'!$A:$A,$C$11,'CWT rawdata'!$B:$B,$C27),1)&amp;","</f>
        <v>(22.6,</v>
      </c>
      <c r="J28" s="163" t="str">
        <f>ROUND(SUMIFS('CWT rawdata'!K:K,'CWT rawdata'!$A:$A,$C$11,'CWT rawdata'!$B:$B,$C27),1)&amp;")"</f>
        <v>23.8)</v>
      </c>
      <c r="K28" s="162" t="str">
        <f>"("&amp;ROUND(SUMIFS('CWT rawdata'!M:M,'CWT rawdata'!$A:$A,$C$11,'CWT rawdata'!$B:$B,$C27),1)&amp;","</f>
        <v>(13,</v>
      </c>
      <c r="L28" s="163" t="str">
        <f>ROUND(SUMIFS('CWT rawdata'!N:N,'CWT rawdata'!$A:$A,$C$11,'CWT rawdata'!$B:$B,$C27),1)&amp;")"</f>
        <v>14)</v>
      </c>
      <c r="M28" s="164" t="str">
        <f>IF($C$11="NHS West Essex CCG"," ","("&amp;ROUND(SUMIFS('CWT rawdata'!P:P,'CWT rawdata'!$A:$A,$C$11,'CWT rawdata'!$B:$B,$C27),1)&amp;",")</f>
        <v>(6.1,</v>
      </c>
      <c r="N28" s="165" t="str">
        <f>IF($C$11="NHS West Essex CCG","",ROUND(SUMIFS('CWT rawdata'!Q:Q,'CWT rawdata'!$A:$A,$C$11,'CWT rawdata'!$B:$B,$C27),1)&amp;")")</f>
        <v>6.8)</v>
      </c>
      <c r="O28" s="21"/>
      <c r="P28" s="21"/>
      <c r="Q28" s="21"/>
      <c r="R28" s="21"/>
      <c r="S28" s="21"/>
      <c r="T28" s="21"/>
      <c r="U28" s="21"/>
      <c r="V28" s="22"/>
      <c r="W28" s="21"/>
    </row>
    <row r="29" spans="1:23" s="46" customFormat="1" ht="25.5" customHeight="1" x14ac:dyDescent="0.25">
      <c r="A29" s="21"/>
      <c r="B29" s="204"/>
      <c r="C29" s="235" t="s">
        <v>29</v>
      </c>
      <c r="D29" s="169"/>
      <c r="E29" s="230">
        <f>SUMIFS('CWT rawdata'!C:C,'CWT rawdata'!$A:$A,$C$11,'CWT rawdata'!$B:$B,$C29)</f>
        <v>28.76</v>
      </c>
      <c r="F29" s="230"/>
      <c r="G29" s="230">
        <f>SUMIFS('CWT rawdata'!F:F,'CWT rawdata'!$A:$A,$C$11,'CWT rawdata'!$B:$B,$C29)</f>
        <v>32</v>
      </c>
      <c r="H29" s="230"/>
      <c r="I29" s="230">
        <f>SUMIFS('CWT rawdata'!I:I,'CWT rawdata'!$A:$A,$C$11,'CWT rawdata'!$B:$B,$C29)</f>
        <v>20.83</v>
      </c>
      <c r="J29" s="230"/>
      <c r="K29" s="230">
        <f>SUMIFS('CWT rawdata'!L:L,'CWT rawdata'!$A:$A,$C$11,'CWT rawdata'!$B:$B,$C29)</f>
        <v>12.63</v>
      </c>
      <c r="L29" s="230"/>
      <c r="M29" s="233">
        <f>IF($C$11="NHSWestEssexCCG"," ",SUMIFS('CWT rawdata'!O:O,'CWT rawdata'!$A:$A,$C$11,'CWT rawdata'!$B:$B,$C29))</f>
        <v>5.77</v>
      </c>
      <c r="N29" s="233"/>
      <c r="O29" s="21"/>
      <c r="P29" s="21"/>
      <c r="Q29" s="21"/>
      <c r="R29" s="21"/>
      <c r="S29" s="21"/>
      <c r="T29" s="21"/>
      <c r="U29" s="21"/>
      <c r="V29" s="22"/>
      <c r="W29" s="21"/>
    </row>
    <row r="30" spans="1:23" s="46" customFormat="1" ht="25.5" customHeight="1" x14ac:dyDescent="0.25">
      <c r="A30" s="21"/>
      <c r="B30" s="204"/>
      <c r="C30" s="236"/>
      <c r="D30" s="170"/>
      <c r="E30" s="171" t="str">
        <f>"("&amp;ROUND(SUMIFS('CWT rawdata'!D:D,'CWT rawdata'!$A:$A,$C$11,'CWT rawdata'!$B:$B,$C29),1)&amp;","</f>
        <v>(28,</v>
      </c>
      <c r="F30" s="172" t="str">
        <f>ROUND(SUMIFS('CWT rawdata'!E:E,'CWT rawdata'!$A:$A,$C$11,'CWT rawdata'!$B:$B,$C29),1)&amp;")"</f>
        <v>29.5)</v>
      </c>
      <c r="G30" s="162" t="str">
        <f>"("&amp;ROUND(SUMIFS('CWT rawdata'!G:G,'CWT rawdata'!$A:$A,$C$11,'CWT rawdata'!$B:$B,$C29),1)&amp;","</f>
        <v>(31.2,</v>
      </c>
      <c r="H30" s="163" t="str">
        <f>ROUND(SUMIFS('CWT rawdata'!H:H,'CWT rawdata'!$A:$A,$C$11,'CWT rawdata'!$B:$B,$C29),1)&amp;")"</f>
        <v>32.8)</v>
      </c>
      <c r="I30" s="162" t="str">
        <f>"("&amp;ROUND(SUMIFS('CWT rawdata'!J:J,'CWT rawdata'!$A:$A,$C$11,'CWT rawdata'!$B:$B,$C29),1)&amp;","</f>
        <v>(20.2,</v>
      </c>
      <c r="J30" s="163" t="str">
        <f>ROUND(SUMIFS('CWT rawdata'!K:K,'CWT rawdata'!$A:$A,$C$11,'CWT rawdata'!$B:$B,$C29),1)&amp;")"</f>
        <v>21.5)</v>
      </c>
      <c r="K30" s="162" t="str">
        <f>"("&amp;ROUND(SUMIFS('CWT rawdata'!M:M,'CWT rawdata'!$A:$A,$C$11,'CWT rawdata'!$B:$B,$C29),1)&amp;","</f>
        <v>(12.1,</v>
      </c>
      <c r="L30" s="163" t="str">
        <f>ROUND(SUMIFS('CWT rawdata'!N:N,'CWT rawdata'!$A:$A,$C$11,'CWT rawdata'!$B:$B,$C29),1)&amp;")"</f>
        <v>13.2)</v>
      </c>
      <c r="M30" s="164" t="str">
        <f>IF($C$11="NHS West Essex CCG"," ","("&amp;ROUND(SUMIFS('CWT rawdata'!P:P,'CWT rawdata'!$A:$A,$C$11,'CWT rawdata'!$B:$B,$C29),1)&amp;",")</f>
        <v>(5.4,</v>
      </c>
      <c r="N30" s="165" t="str">
        <f>IF($C$11="NHS West Essex CCG","",ROUND(SUMIFS('CWT rawdata'!Q:Q,'CWT rawdata'!$A:$A,$C$11,'CWT rawdata'!$B:$B,$C29),1)&amp;")")</f>
        <v>6.2)</v>
      </c>
      <c r="O30" s="21"/>
      <c r="P30" s="21"/>
      <c r="Q30" s="21"/>
      <c r="R30" s="21"/>
      <c r="S30" s="21"/>
      <c r="T30" s="21"/>
      <c r="U30" s="21"/>
      <c r="V30" s="22"/>
      <c r="W30" s="21"/>
    </row>
    <row r="31" spans="1:23" s="46" customFormat="1" ht="25.5" customHeight="1" x14ac:dyDescent="0.25">
      <c r="A31" s="21"/>
      <c r="B31" s="204"/>
      <c r="C31" s="207" t="s">
        <v>17</v>
      </c>
      <c r="D31" s="131"/>
      <c r="E31" s="230">
        <f>SUMIFS('CWT rawdata'!C:C,'CWT rawdata'!$A:$A,$C$11,'CWT rawdata'!$B:$B,$C31)</f>
        <v>42.8</v>
      </c>
      <c r="F31" s="230"/>
      <c r="G31" s="230">
        <f>SUMIFS('CWT rawdata'!F:F,'CWT rawdata'!$A:$A,$C$11,'CWT rawdata'!$B:$B,$C31)</f>
        <v>28.55</v>
      </c>
      <c r="H31" s="230"/>
      <c r="I31" s="230">
        <f>SUMIFS('CWT rawdata'!I:I,'CWT rawdata'!$A:$A,$C$11,'CWT rawdata'!$B:$B,$C31)</f>
        <v>15.47</v>
      </c>
      <c r="J31" s="230"/>
      <c r="K31" s="232">
        <f>SUMIFS('CWT rawdata'!L:L,'CWT rawdata'!$A:$A,$C$11,'CWT rawdata'!$B:$B,$C31)</f>
        <v>9.01</v>
      </c>
      <c r="L31" s="232"/>
      <c r="M31" s="233">
        <f>IF($C$11="NHSWestEssexCCG"," ",SUMIFS('CWT rawdata'!O:O,'CWT rawdata'!$A:$A,$C$11,'CWT rawdata'!$B:$B,$C31))</f>
        <v>4.16</v>
      </c>
      <c r="N31" s="233"/>
      <c r="O31" s="21"/>
      <c r="P31" s="21"/>
      <c r="Q31" s="21"/>
      <c r="R31" s="21"/>
      <c r="S31" s="21"/>
      <c r="T31" s="21"/>
      <c r="U31" s="21"/>
      <c r="V31" s="22"/>
      <c r="W31" s="21"/>
    </row>
    <row r="32" spans="1:23" s="46" customFormat="1" ht="25.5" customHeight="1" x14ac:dyDescent="0.25">
      <c r="A32" s="21"/>
      <c r="B32" s="204"/>
      <c r="C32" s="204"/>
      <c r="D32" s="131"/>
      <c r="E32" s="136" t="str">
        <f>"("&amp;ROUND(SUMIFS('CWT rawdata'!D:D,'CWT rawdata'!$A:$A,$C$11,'CWT rawdata'!$B:$B,$C31),1)&amp;","</f>
        <v>(41.5,</v>
      </c>
      <c r="F32" s="137" t="str">
        <f>ROUND(SUMIFS('CWT rawdata'!E:E,'CWT rawdata'!$A:$A,$C$11,'CWT rawdata'!$B:$B,$C31),1)&amp;")"</f>
        <v>44.1)</v>
      </c>
      <c r="G32" s="136" t="str">
        <f>"("&amp;ROUND(SUMIFS('CWT rawdata'!G:G,'CWT rawdata'!$A:$A,$C$11,'CWT rawdata'!$B:$B,$C31),1)&amp;","</f>
        <v>(27.3,</v>
      </c>
      <c r="H32" s="137" t="str">
        <f>ROUND(SUMIFS('CWT rawdata'!H:H,'CWT rawdata'!$A:$A,$C$11,'CWT rawdata'!$B:$B,$C31),1)&amp;")"</f>
        <v>29.8)</v>
      </c>
      <c r="I32" s="136" t="str">
        <f>"("&amp;ROUND(SUMIFS('CWT rawdata'!J:J,'CWT rawdata'!$A:$A,$C$11,'CWT rawdata'!$B:$B,$C31),1)&amp;","</f>
        <v>(14.5,</v>
      </c>
      <c r="J32" s="137" t="str">
        <f>ROUND(SUMIFS('CWT rawdata'!K:K,'CWT rawdata'!$A:$A,$C$11,'CWT rawdata'!$B:$B,$C31),1)&amp;")"</f>
        <v>16.5)</v>
      </c>
      <c r="K32" s="136" t="str">
        <f>"("&amp;ROUND(SUMIFS('CWT rawdata'!M:M,'CWT rawdata'!$A:$A,$C$11,'CWT rawdata'!$B:$B,$C31),1)&amp;","</f>
        <v>(8.2,</v>
      </c>
      <c r="L32" s="137" t="str">
        <f>ROUND(SUMIFS('CWT rawdata'!N:N,'CWT rawdata'!$A:$A,$C$11,'CWT rawdata'!$B:$B,$C31),1)&amp;")"</f>
        <v>9.8)</v>
      </c>
      <c r="M32" s="166" t="str">
        <f>IF($C$11="NHS West Essex CCG"," ","("&amp;ROUND(SUMIFS('CWT rawdata'!P:P,'CWT rawdata'!$A:$A,$C$11,'CWT rawdata'!$B:$B,$C31),1)&amp;",")</f>
        <v>(3.6,</v>
      </c>
      <c r="N32" s="165" t="str">
        <f>IF($C$11="NHS West Essex CCG","",ROUND(SUMIFS('CWT rawdata'!Q:Q,'CWT rawdata'!$A:$A,$C$11,'CWT rawdata'!$B:$B,$C31),1)&amp;")")</f>
        <v>4.7)</v>
      </c>
      <c r="O32" s="21"/>
      <c r="P32" s="21"/>
      <c r="Q32" s="21"/>
      <c r="R32" s="21"/>
      <c r="S32" s="21"/>
      <c r="T32" s="21"/>
      <c r="U32" s="21"/>
      <c r="V32" s="22"/>
      <c r="W32" s="21"/>
    </row>
    <row r="33" spans="1:23" s="46" customFormat="1" ht="11.25" customHeight="1" x14ac:dyDescent="0.25">
      <c r="A33" s="21"/>
      <c r="B33" s="131"/>
      <c r="C33" s="130"/>
      <c r="D33" s="131"/>
      <c r="E33" s="130"/>
      <c r="F33" s="130"/>
      <c r="G33" s="130"/>
      <c r="H33" s="130"/>
      <c r="I33" s="130"/>
      <c r="J33" s="130"/>
      <c r="K33" s="130"/>
      <c r="L33" s="130"/>
      <c r="M33" s="138"/>
      <c r="N33" s="138"/>
      <c r="O33" s="21"/>
      <c r="P33" s="21"/>
      <c r="Q33" s="21"/>
      <c r="R33" s="21"/>
      <c r="S33" s="21"/>
      <c r="T33" s="21"/>
      <c r="U33" s="21"/>
      <c r="V33" s="22"/>
      <c r="W33" s="21"/>
    </row>
    <row r="34" spans="1:23" s="46" customFormat="1" ht="25.5" customHeight="1" x14ac:dyDescent="0.25">
      <c r="A34" s="21"/>
      <c r="B34" s="204" t="s">
        <v>18</v>
      </c>
      <c r="C34" s="207" t="s">
        <v>21</v>
      </c>
      <c r="D34" s="131"/>
      <c r="E34" s="230">
        <f>SUMIFS('CWT rawdata'!C:C,'CWT rawdata'!$A:$A,$C$11,'CWT rawdata'!$B:$B,$C34)</f>
        <v>23.14</v>
      </c>
      <c r="F34" s="230"/>
      <c r="G34" s="230">
        <f>SUMIFS('CWT rawdata'!F:F,'CWT rawdata'!$A:$A,$C$11,'CWT rawdata'!$B:$B,$C34)</f>
        <v>35.89</v>
      </c>
      <c r="H34" s="230"/>
      <c r="I34" s="230">
        <f>SUMIFS('CWT rawdata'!I:I,'CWT rawdata'!$A:$A,$C$11,'CWT rawdata'!$B:$B,$C34)</f>
        <v>23.73</v>
      </c>
      <c r="J34" s="230"/>
      <c r="K34" s="230">
        <f>SUMIFS('CWT rawdata'!L:L,'CWT rawdata'!$A:$A,$C$11,'CWT rawdata'!$B:$B,$C34)</f>
        <v>11.66</v>
      </c>
      <c r="L34" s="230"/>
      <c r="M34" s="234">
        <f>IF($C$11="NHSWestEssexCCG"," ",SUMIFS('CWT rawdata'!O:O,'CWT rawdata'!$A:$A,$C$11,'CWT rawdata'!$B:$B,$C34))</f>
        <v>5.58</v>
      </c>
      <c r="N34" s="234"/>
      <c r="O34" s="21"/>
      <c r="P34" s="21"/>
      <c r="Q34" s="21"/>
      <c r="R34" s="21"/>
      <c r="S34" s="21"/>
      <c r="T34" s="21"/>
      <c r="U34" s="21"/>
      <c r="V34" s="22"/>
      <c r="W34" s="21"/>
    </row>
    <row r="35" spans="1:23" s="46" customFormat="1" ht="25.5" customHeight="1" x14ac:dyDescent="0.25">
      <c r="A35" s="21"/>
      <c r="B35" s="204"/>
      <c r="C35" s="229"/>
      <c r="D35" s="161"/>
      <c r="E35" s="162" t="str">
        <f>"("&amp;ROUND(SUMIFS('CWT rawdata'!D:D,'CWT rawdata'!$A:$A,$C$11,'CWT rawdata'!$B:$B,$C34),1)&amp;","</f>
        <v>(22.1,</v>
      </c>
      <c r="F35" s="163" t="str">
        <f>ROUND(SUMIFS('CWT rawdata'!E:E,'CWT rawdata'!$A:$A,$C$11,'CWT rawdata'!$B:$B,$C34),1)&amp;")"</f>
        <v>24.2)</v>
      </c>
      <c r="G35" s="162" t="str">
        <f>"("&amp;ROUND(SUMIFS('CWT rawdata'!G:G,'CWT rawdata'!$A:$A,$C$11,'CWT rawdata'!$B:$B,$C34),1)&amp;","</f>
        <v>(34.7,</v>
      </c>
      <c r="H35" s="163" t="str">
        <f>ROUND(SUMIFS('CWT rawdata'!H:H,'CWT rawdata'!$A:$A,$C$11,'CWT rawdata'!$B:$B,$C34),1)&amp;")"</f>
        <v>37.1)</v>
      </c>
      <c r="I35" s="162" t="str">
        <f>"("&amp;ROUND(SUMIFS('CWT rawdata'!J:J,'CWT rawdata'!$A:$A,$C$11,'CWT rawdata'!$B:$B,$C34),1)&amp;","</f>
        <v>(22.7,</v>
      </c>
      <c r="J35" s="163" t="str">
        <f>ROUND(SUMIFS('CWT rawdata'!K:K,'CWT rawdata'!$A:$A,$C$11,'CWT rawdata'!$B:$B,$C34),1)&amp;")"</f>
        <v>24.8)</v>
      </c>
      <c r="K35" s="162" t="str">
        <f>"("&amp;ROUND(SUMIFS('CWT rawdata'!M:M,'CWT rawdata'!$A:$A,$C$11,'CWT rawdata'!$B:$B,$C34),1)&amp;","</f>
        <v>(10.8,</v>
      </c>
      <c r="L35" s="163" t="str">
        <f>ROUND(SUMIFS('CWT rawdata'!N:N,'CWT rawdata'!$A:$A,$C$11,'CWT rawdata'!$B:$B,$C34),1)&amp;")"</f>
        <v>12.5)</v>
      </c>
      <c r="M35" s="164" t="str">
        <f>IF($C$11="NHS West Essex CCG"," ","("&amp;ROUND(SUMIFS('CWT rawdata'!P:P,'CWT rawdata'!$A:$A,$C$11,'CWT rawdata'!$B:$B,$C34),1)&amp;",")</f>
        <v>(5,</v>
      </c>
      <c r="N35" s="165" t="str">
        <f>IF($C$11="NHS West Essex CCG","",ROUND(SUMIFS('CWT rawdata'!Q:Q,'CWT rawdata'!$A:$A,$C$11,'CWT rawdata'!$B:$B,$C34),1)&amp;")")</f>
        <v>6.2)</v>
      </c>
      <c r="O35" s="21"/>
      <c r="P35" s="21"/>
      <c r="Q35" s="21"/>
      <c r="R35" s="21"/>
      <c r="S35" s="21"/>
      <c r="T35" s="21"/>
      <c r="U35" s="21"/>
      <c r="V35" s="22"/>
      <c r="W35" s="21"/>
    </row>
    <row r="36" spans="1:23" s="46" customFormat="1" ht="25.5" customHeight="1" x14ac:dyDescent="0.25">
      <c r="A36" s="21"/>
      <c r="B36" s="204"/>
      <c r="C36" s="207" t="s">
        <v>20</v>
      </c>
      <c r="D36" s="131"/>
      <c r="E36" s="230">
        <f>SUMIFS('CWT rawdata'!C:C,'CWT rawdata'!$A:$A,$C$11,'CWT rawdata'!$B:$B,$C36)</f>
        <v>21.07</v>
      </c>
      <c r="F36" s="230"/>
      <c r="G36" s="230">
        <f>SUMIFS('CWT rawdata'!F:F,'CWT rawdata'!$A:$A,$C$11,'CWT rawdata'!$B:$B,$C36)</f>
        <v>34.15</v>
      </c>
      <c r="H36" s="230"/>
      <c r="I36" s="230">
        <f>SUMIFS('CWT rawdata'!I:I,'CWT rawdata'!$A:$A,$C$11,'CWT rawdata'!$B:$B,$C36)</f>
        <v>23.48</v>
      </c>
      <c r="J36" s="230"/>
      <c r="K36" s="232">
        <f>SUMIFS('CWT rawdata'!L:L,'CWT rawdata'!$A:$A,$C$11,'CWT rawdata'!$B:$B,$C36)</f>
        <v>14.14</v>
      </c>
      <c r="L36" s="232"/>
      <c r="M36" s="233">
        <f>IF($C$11="NHSWestEssexCCG"," ",SUMIFS('CWT rawdata'!O:O,'CWT rawdata'!$A:$A,$C$11,'CWT rawdata'!$B:$B,$C36))</f>
        <v>7.15</v>
      </c>
      <c r="N36" s="237"/>
      <c r="O36" s="21"/>
      <c r="P36" s="21"/>
      <c r="Q36" s="21"/>
      <c r="R36" s="21"/>
      <c r="S36" s="21"/>
      <c r="T36" s="21"/>
      <c r="U36" s="21"/>
      <c r="V36" s="22"/>
      <c r="W36" s="21"/>
    </row>
    <row r="37" spans="1:23" s="46" customFormat="1" ht="25.5" customHeight="1" x14ac:dyDescent="0.25">
      <c r="A37" s="21"/>
      <c r="B37" s="204"/>
      <c r="C37" s="229"/>
      <c r="D37" s="161"/>
      <c r="E37" s="162" t="str">
        <f>"("&amp;ROUND(SUMIFS('CWT rawdata'!D:D,'CWT rawdata'!$A:$A,$C$11,'CWT rawdata'!$B:$B,$C36),1)&amp;","</f>
        <v>(20.1,</v>
      </c>
      <c r="F37" s="163" t="str">
        <f>ROUND(SUMIFS('CWT rawdata'!E:E,'CWT rawdata'!$A:$A,$C$11,'CWT rawdata'!$B:$B,$C36),1)&amp;")"</f>
        <v>22)</v>
      </c>
      <c r="G37" s="162" t="str">
        <f>"("&amp;ROUND(SUMIFS('CWT rawdata'!G:G,'CWT rawdata'!$A:$A,$C$11,'CWT rawdata'!$B:$B,$C36),1)&amp;","</f>
        <v>(33,</v>
      </c>
      <c r="H37" s="163" t="str">
        <f>ROUND(SUMIFS('CWT rawdata'!H:H,'CWT rawdata'!$A:$A,$C$11,'CWT rawdata'!$B:$B,$C36),1)&amp;")"</f>
        <v>35.3)</v>
      </c>
      <c r="I37" s="162" t="str">
        <f>"("&amp;ROUND(SUMIFS('CWT rawdata'!J:J,'CWT rawdata'!$A:$A,$C$11,'CWT rawdata'!$B:$B,$C36),1)&amp;","</f>
        <v>(22.5,</v>
      </c>
      <c r="J37" s="163" t="str">
        <f>ROUND(SUMIFS('CWT rawdata'!K:K,'CWT rawdata'!$A:$A,$C$11,'CWT rawdata'!$B:$B,$C36),1)&amp;")"</f>
        <v>24.5)</v>
      </c>
      <c r="K37" s="162" t="str">
        <f>"("&amp;ROUND(SUMIFS('CWT rawdata'!M:M,'CWT rawdata'!$A:$A,$C$11,'CWT rawdata'!$B:$B,$C36),1)&amp;","</f>
        <v>(13.3,</v>
      </c>
      <c r="L37" s="163" t="str">
        <f>ROUND(SUMIFS('CWT rawdata'!N:N,'CWT rawdata'!$A:$A,$C$11,'CWT rawdata'!$B:$B,$C36),1)&amp;")"</f>
        <v>15)</v>
      </c>
      <c r="M37" s="167" t="str">
        <f>IF($C$11="NHS West Essex CCG"," ","("&amp;ROUND(SUMIFS('CWT rawdata'!P:P,'CWT rawdata'!$A:$A,$C$11,'CWT rawdata'!$B:$B,$C36),1)&amp;",")</f>
        <v>(6.5,</v>
      </c>
      <c r="N37" s="165" t="str">
        <f>IF($C$11="NHS West Essex CCG","",ROUND(SUMIFS('CWT rawdata'!Q:Q,'CWT rawdata'!$A:$A,$C$11,'CWT rawdata'!$B:$B,$C36),1)&amp;")")</f>
        <v>7.8)</v>
      </c>
      <c r="O37" s="21"/>
      <c r="P37" s="21"/>
      <c r="Q37" s="21"/>
      <c r="R37" s="21"/>
      <c r="S37" s="21"/>
      <c r="T37" s="21"/>
      <c r="U37" s="21"/>
      <c r="V37" s="39"/>
      <c r="W37" s="21"/>
    </row>
    <row r="38" spans="1:23" s="46" customFormat="1" ht="25.5" customHeight="1" x14ac:dyDescent="0.25">
      <c r="A38" s="21"/>
      <c r="B38" s="204"/>
      <c r="C38" s="207" t="s">
        <v>22</v>
      </c>
      <c r="D38" s="169"/>
      <c r="E38" s="230">
        <f>SUMIFS('CWT rawdata'!C:C,'CWT rawdata'!$A:$A,$C$11,'CWT rawdata'!$B:$B,$C38)</f>
        <v>23.56</v>
      </c>
      <c r="F38" s="230"/>
      <c r="G38" s="230">
        <f>SUMIFS('CWT rawdata'!F:F,'CWT rawdata'!$A:$A,$C$11,'CWT rawdata'!$B:$B,$C38)</f>
        <v>35.380000000000003</v>
      </c>
      <c r="H38" s="230"/>
      <c r="I38" s="230">
        <f>SUMIFS('CWT rawdata'!I:I,'CWT rawdata'!$A:$A,$C$11,'CWT rawdata'!$B:$B,$C38)</f>
        <v>24.31</v>
      </c>
      <c r="J38" s="230"/>
      <c r="K38" s="230">
        <f>SUMIFS('CWT rawdata'!L:L,'CWT rawdata'!$A:$A,$C$11,'CWT rawdata'!$B:$B,$C38)</f>
        <v>11.31</v>
      </c>
      <c r="L38" s="230"/>
      <c r="M38" s="233">
        <f>IF($C$11="NHSWestEssexCCG"," ",SUMIFS('CWT rawdata'!O:O,'CWT rawdata'!$A:$A,$C$11,'CWT rawdata'!$B:$B,$C38))</f>
        <v>5.43</v>
      </c>
      <c r="N38" s="233"/>
      <c r="O38" s="26"/>
      <c r="P38" s="21"/>
      <c r="Q38" s="21"/>
      <c r="R38" s="21"/>
      <c r="S38" s="21"/>
      <c r="T38" s="21"/>
      <c r="U38" s="21"/>
      <c r="V38" s="22"/>
      <c r="W38" s="21"/>
    </row>
    <row r="39" spans="1:23" s="46" customFormat="1" ht="25.5" customHeight="1" x14ac:dyDescent="0.25">
      <c r="A39" s="21"/>
      <c r="B39" s="204"/>
      <c r="C39" s="229"/>
      <c r="D39" s="161"/>
      <c r="E39" s="162" t="str">
        <f>"("&amp;ROUND(SUMIFS('CWT rawdata'!D:D,'CWT rawdata'!$A:$A,$C$11,'CWT rawdata'!$B:$B,$C38),1)&amp;","</f>
        <v>(22.3,</v>
      </c>
      <c r="F39" s="163" t="str">
        <f>ROUND(SUMIFS('CWT rawdata'!E:E,'CWT rawdata'!$A:$A,$C$11,'CWT rawdata'!$B:$B,$C38),1)&amp;")"</f>
        <v>24.8)</v>
      </c>
      <c r="G39" s="162" t="str">
        <f>"("&amp;ROUND(SUMIFS('CWT rawdata'!G:G,'CWT rawdata'!$A:$A,$C$11,'CWT rawdata'!$B:$B,$C38),1)&amp;","</f>
        <v>(34,</v>
      </c>
      <c r="H39" s="163" t="str">
        <f>ROUND(SUMIFS('CWT rawdata'!H:H,'CWT rawdata'!$A:$A,$C$11,'CWT rawdata'!$B:$B,$C38),1)&amp;")"</f>
        <v>36.8)</v>
      </c>
      <c r="I39" s="162" t="str">
        <f>"("&amp;ROUND(SUMIFS('CWT rawdata'!J:J,'CWT rawdata'!$A:$A,$C$11,'CWT rawdata'!$B:$B,$C38),1)&amp;","</f>
        <v>(23.1,</v>
      </c>
      <c r="J39" s="163" t="str">
        <f>ROUND(SUMIFS('CWT rawdata'!K:K,'CWT rawdata'!$A:$A,$C$11,'CWT rawdata'!$B:$B,$C38),1)&amp;")"</f>
        <v>25.6)</v>
      </c>
      <c r="K39" s="162" t="str">
        <f>"("&amp;ROUND(SUMIFS('CWT rawdata'!M:M,'CWT rawdata'!$A:$A,$C$11,'CWT rawdata'!$B:$B,$C38),1)&amp;","</f>
        <v>(10.4,</v>
      </c>
      <c r="L39" s="163" t="str">
        <f>ROUND(SUMIFS('CWT rawdata'!N:N,'CWT rawdata'!$A:$A,$C$11,'CWT rawdata'!$B:$B,$C38),1)&amp;")"</f>
        <v>12.2)</v>
      </c>
      <c r="M39" s="164" t="str">
        <f>IF($C$11="NHS West Essex CCG"," ","("&amp;ROUND(SUMIFS('CWT rawdata'!P:P,'CWT rawdata'!$A:$A,$C$11,'CWT rawdata'!$B:$B,$C38),1)&amp;",")</f>
        <v>(4.8,</v>
      </c>
      <c r="N39" s="168" t="str">
        <f>IF($C$11="NHS West Essex CCG","",ROUND(SUMIFS('CWT rawdata'!Q:Q,'CWT rawdata'!$A:$A,$C$11,'CWT rawdata'!$B:$B,$C38),1)&amp;")")</f>
        <v>6.1)</v>
      </c>
      <c r="O39" s="21"/>
      <c r="P39" s="21"/>
      <c r="Q39" s="21"/>
      <c r="R39" s="21"/>
      <c r="S39" s="21"/>
      <c r="T39" s="21"/>
      <c r="U39" s="21"/>
      <c r="V39" s="22"/>
      <c r="W39" s="21"/>
    </row>
    <row r="40" spans="1:23" s="46" customFormat="1" ht="25.5" customHeight="1" x14ac:dyDescent="0.25">
      <c r="A40" s="21"/>
      <c r="B40" s="204"/>
      <c r="C40" s="207" t="s">
        <v>19</v>
      </c>
      <c r="D40" s="131"/>
      <c r="E40" s="230">
        <f>SUMIFS('CWT rawdata'!C:C,'CWT rawdata'!$A:$A,$C$11,'CWT rawdata'!$B:$B,$C40)</f>
        <v>26.57</v>
      </c>
      <c r="F40" s="230"/>
      <c r="G40" s="230">
        <f>SUMIFS('CWT rawdata'!F:F,'CWT rawdata'!$A:$A,$C$11,'CWT rawdata'!$B:$B,$C40)</f>
        <v>34.53</v>
      </c>
      <c r="H40" s="230"/>
      <c r="I40" s="230">
        <f>SUMIFS('CWT rawdata'!I:I,'CWT rawdata'!$A:$A,$C$11,'CWT rawdata'!$B:$B,$C40)</f>
        <v>21.53</v>
      </c>
      <c r="J40" s="230"/>
      <c r="K40" s="232">
        <f>SUMIFS('CWT rawdata'!L:L,'CWT rawdata'!$A:$A,$C$11,'CWT rawdata'!$B:$B,$C40)</f>
        <v>12.14</v>
      </c>
      <c r="L40" s="232"/>
      <c r="M40" s="233">
        <f>IF($C$11="NHSWestEssexCCG"," ",SUMIFS('CWT rawdata'!O:O,'CWT rawdata'!$A:$A,$C$11,'CWT rawdata'!$B:$B,$C40))</f>
        <v>5.23</v>
      </c>
      <c r="N40" s="233"/>
      <c r="O40" s="21"/>
      <c r="P40" s="21"/>
      <c r="Q40" s="21"/>
      <c r="R40" s="21"/>
      <c r="S40" s="26"/>
      <c r="T40" s="21"/>
      <c r="U40" s="21"/>
      <c r="V40" s="22"/>
      <c r="W40" s="21"/>
    </row>
    <row r="41" spans="1:23" s="46" customFormat="1" ht="25.5" customHeight="1" x14ac:dyDescent="0.25">
      <c r="A41" s="21"/>
      <c r="B41" s="204"/>
      <c r="C41" s="229"/>
      <c r="D41" s="161"/>
      <c r="E41" s="162" t="str">
        <f>"("&amp;ROUND(SUMIFS('CWT rawdata'!D:D,'CWT rawdata'!$A:$A,$C$11,'CWT rawdata'!$B:$B,$C40),1)&amp;","</f>
        <v>(26.2,</v>
      </c>
      <c r="F41" s="163" t="str">
        <f>ROUND(SUMIFS('CWT rawdata'!E:E,'CWT rawdata'!$A:$A,$C$11,'CWT rawdata'!$B:$B,$C40),1)&amp;")"</f>
        <v>27)</v>
      </c>
      <c r="G41" s="162" t="str">
        <f>"("&amp;ROUND(SUMIFS('CWT rawdata'!G:G,'CWT rawdata'!$A:$A,$C$11,'CWT rawdata'!$B:$B,$C40),1)&amp;","</f>
        <v>(34.1,</v>
      </c>
      <c r="H41" s="163" t="str">
        <f>ROUND(SUMIFS('CWT rawdata'!H:H,'CWT rawdata'!$A:$A,$C$11,'CWT rawdata'!$B:$B,$C40),1)&amp;")"</f>
        <v>35)</v>
      </c>
      <c r="I41" s="162" t="str">
        <f>"("&amp;ROUND(SUMIFS('CWT rawdata'!J:J,'CWT rawdata'!$A:$A,$C$11,'CWT rawdata'!$B:$B,$C40),1)&amp;","</f>
        <v>(21.2,</v>
      </c>
      <c r="J41" s="163" t="str">
        <f>ROUND(SUMIFS('CWT rawdata'!K:K,'CWT rawdata'!$A:$A,$C$11,'CWT rawdata'!$B:$B,$C40),1)&amp;")"</f>
        <v>21.9)</v>
      </c>
      <c r="K41" s="162" t="str">
        <f>"("&amp;ROUND(SUMIFS('CWT rawdata'!M:M,'CWT rawdata'!$A:$A,$C$11,'CWT rawdata'!$B:$B,$C40),1)&amp;","</f>
        <v>(11.8,</v>
      </c>
      <c r="L41" s="163" t="str">
        <f>ROUND(SUMIFS('CWT rawdata'!N:N,'CWT rawdata'!$A:$A,$C$11,'CWT rawdata'!$B:$B,$C40),1)&amp;")"</f>
        <v>12.4)</v>
      </c>
      <c r="M41" s="164" t="str">
        <f>IF($C$11="NHS West Essex CCG"," ","("&amp;ROUND(SUMIFS('CWT rawdata'!P:P,'CWT rawdata'!$A:$A,$C$11,'CWT rawdata'!$B:$B,$C40),1)&amp;",")</f>
        <v>(5,</v>
      </c>
      <c r="N41" s="165" t="str">
        <f>IF($C$11="NHS West Essex CCG","",ROUND(SUMIFS('CWT rawdata'!Q:Q,'CWT rawdata'!$A:$A,$C$11,'CWT rawdata'!$B:$B,$C40),1)&amp;")")</f>
        <v>5.4)</v>
      </c>
      <c r="O41" s="21"/>
      <c r="P41" s="21"/>
      <c r="Q41" s="21"/>
      <c r="R41" s="21"/>
      <c r="S41" s="21"/>
      <c r="T41" s="21"/>
      <c r="U41" s="21"/>
      <c r="V41" s="22"/>
      <c r="W41" s="21"/>
    </row>
    <row r="42" spans="1:23" s="46" customFormat="1" ht="25.5" customHeight="1" x14ac:dyDescent="0.25">
      <c r="A42" s="21"/>
      <c r="B42" s="204"/>
      <c r="C42" s="204" t="s">
        <v>23</v>
      </c>
      <c r="D42" s="131"/>
      <c r="E42" s="230">
        <f>SUMIFS('CWT rawdata'!C:C,'CWT rawdata'!$A:$A,$C$11,'CWT rawdata'!$B:$B,$C42)</f>
        <v>32.89</v>
      </c>
      <c r="F42" s="230"/>
      <c r="G42" s="230">
        <f>SUMIFS('CWT rawdata'!F:F,'CWT rawdata'!$A:$A,$C$11,'CWT rawdata'!$B:$B,$C42)</f>
        <v>31.42</v>
      </c>
      <c r="H42" s="230"/>
      <c r="I42" s="230">
        <f>SUMIFS('CWT rawdata'!I:I,'CWT rawdata'!$A:$A,$C$11,'CWT rawdata'!$B:$B,$C42)</f>
        <v>21.55</v>
      </c>
      <c r="J42" s="230"/>
      <c r="K42" s="230">
        <f>SUMIFS('CWT rawdata'!L:L,'CWT rawdata'!$A:$A,$C$11,'CWT rawdata'!$B:$B,$C42)</f>
        <v>9.77</v>
      </c>
      <c r="L42" s="230"/>
      <c r="M42" s="233">
        <f>IF($C$11="NHSWestEssexCCG"," ",SUMIFS('CWT rawdata'!O:O,'CWT rawdata'!$A:$A,$C$11,'CWT rawdata'!$B:$B,$C42))</f>
        <v>4.38</v>
      </c>
      <c r="N42" s="233"/>
      <c r="O42" s="26"/>
      <c r="P42" s="21"/>
      <c r="Q42" s="21"/>
      <c r="R42" s="21"/>
      <c r="S42" s="21"/>
      <c r="T42" s="21"/>
      <c r="U42" s="21"/>
      <c r="V42" s="22"/>
      <c r="W42" s="21"/>
    </row>
    <row r="43" spans="1:23" s="46" customFormat="1" ht="25.5" customHeight="1" x14ac:dyDescent="0.25">
      <c r="A43" s="21"/>
      <c r="B43" s="204"/>
      <c r="C43" s="204"/>
      <c r="D43" s="131"/>
      <c r="E43" s="136" t="str">
        <f>"("&amp;ROUND(SUMIFS('CWT rawdata'!D:D,'CWT rawdata'!$A:$A,$C$11,'CWT rawdata'!$B:$B,$C42),1)&amp;","</f>
        <v>(31.2,</v>
      </c>
      <c r="F43" s="137" t="str">
        <f>ROUND(SUMIFS('CWT rawdata'!E:E,'CWT rawdata'!$A:$A,$C$11,'CWT rawdata'!$B:$B,$C42),1)&amp;")"</f>
        <v>34.6)</v>
      </c>
      <c r="G43" s="136" t="str">
        <f>"("&amp;ROUND(SUMIFS('CWT rawdata'!G:G,'CWT rawdata'!$A:$A,$C$11,'CWT rawdata'!$B:$B,$C42),1)&amp;","</f>
        <v>(29.8,</v>
      </c>
      <c r="H43" s="137" t="str">
        <f>ROUND(SUMIFS('CWT rawdata'!H:H,'CWT rawdata'!$A:$A,$C$11,'CWT rawdata'!$B:$B,$C42),1)&amp;")"</f>
        <v>33.1)</v>
      </c>
      <c r="I43" s="136" t="str">
        <f>"("&amp;ROUND(SUMIFS('CWT rawdata'!J:J,'CWT rawdata'!$A:$A,$C$11,'CWT rawdata'!$B:$B,$C42),1)&amp;","</f>
        <v>(20.1,</v>
      </c>
      <c r="J43" s="137" t="str">
        <f>ROUND(SUMIFS('CWT rawdata'!K:K,'CWT rawdata'!$A:$A,$C$11,'CWT rawdata'!$B:$B,$C42),1)&amp;")"</f>
        <v>23)</v>
      </c>
      <c r="K43" s="136" t="str">
        <f>"("&amp;ROUND(SUMIFS('CWT rawdata'!M:M,'CWT rawdata'!$A:$A,$C$11,'CWT rawdata'!$B:$B,$C42),1)&amp;","</f>
        <v>(8.7,</v>
      </c>
      <c r="L43" s="137" t="str">
        <f>ROUND(SUMIFS('CWT rawdata'!N:N,'CWT rawdata'!$A:$A,$C$11,'CWT rawdata'!$B:$B,$C42),1)&amp;")"</f>
        <v>10.8)</v>
      </c>
      <c r="M43" s="166" t="str">
        <f>IF($C$11="NHS West Essex CCG"," ","("&amp;ROUND(SUMIFS('CWT rawdata'!P:P,'CWT rawdata'!$A:$A,$C$11,'CWT rawdata'!$B:$B,$C42),1)&amp;",")</f>
        <v>(3.6,</v>
      </c>
      <c r="N43" s="165" t="str">
        <f>IF($C$11="NHS West Essex CCG","",ROUND(SUMIFS('CWT rawdata'!Q:Q,'CWT rawdata'!$A:$A,$C$11,'CWT rawdata'!$B:$B,$C42),1)&amp;")")</f>
        <v>5.1)</v>
      </c>
      <c r="O43" s="21"/>
      <c r="P43" s="21"/>
      <c r="Q43" s="21"/>
      <c r="R43" s="21"/>
      <c r="S43" s="21"/>
      <c r="T43" s="21"/>
      <c r="U43" s="21"/>
      <c r="V43" s="22"/>
      <c r="W43" s="21"/>
    </row>
    <row r="44" spans="1:23" s="46" customFormat="1" ht="12.75" customHeight="1" x14ac:dyDescent="0.25">
      <c r="A44" s="21"/>
      <c r="B44" s="131"/>
      <c r="C44" s="130"/>
      <c r="D44" s="131"/>
      <c r="E44" s="130"/>
      <c r="F44" s="130"/>
      <c r="G44" s="130"/>
      <c r="H44" s="130"/>
      <c r="I44" s="130"/>
      <c r="J44" s="130"/>
      <c r="K44" s="130"/>
      <c r="L44" s="130"/>
      <c r="M44" s="138"/>
      <c r="N44" s="130"/>
      <c r="O44" s="21"/>
      <c r="P44" s="21"/>
      <c r="Q44" s="21"/>
      <c r="R44" s="21"/>
      <c r="S44" s="21"/>
      <c r="T44" s="21"/>
      <c r="U44" s="21"/>
      <c r="V44" s="22"/>
      <c r="W44" s="21"/>
    </row>
    <row r="45" spans="1:23" s="46" customFormat="1" ht="25.5" customHeight="1" x14ac:dyDescent="0.25">
      <c r="A45" s="21"/>
      <c r="B45" s="204" t="s">
        <v>24</v>
      </c>
      <c r="C45" s="207" t="s">
        <v>25</v>
      </c>
      <c r="D45" s="131"/>
      <c r="E45" s="230">
        <f>SUMIFS('CWT rawdata'!C:C,'CWT rawdata'!$A:$A,$C$11,'CWT rawdata'!$B:$B,$C45)</f>
        <v>27.18</v>
      </c>
      <c r="F45" s="230"/>
      <c r="G45" s="230">
        <f>SUMIFS('CWT rawdata'!F:F,'CWT rawdata'!$A:$A,$C$11,'CWT rawdata'!$B:$B,$C45)</f>
        <v>35.700000000000003</v>
      </c>
      <c r="H45" s="230"/>
      <c r="I45" s="230">
        <f>SUMIFS('CWT rawdata'!I:I,'CWT rawdata'!$A:$A,$C$11,'CWT rawdata'!$B:$B,$C45)</f>
        <v>21.24</v>
      </c>
      <c r="J45" s="230"/>
      <c r="K45" s="230">
        <f>SUMIFS('CWT rawdata'!L:L,'CWT rawdata'!$A:$A,$C$11,'CWT rawdata'!$B:$B,$C45)</f>
        <v>11.18</v>
      </c>
      <c r="L45" s="230"/>
      <c r="M45" s="234">
        <f>IF($C$11="NHSWestEssexCCG"," ",SUMIFS('CWT rawdata'!O:O,'CWT rawdata'!$A:$A,$C$11,'CWT rawdata'!$B:$B,$C45))</f>
        <v>4.7</v>
      </c>
      <c r="N45" s="234"/>
      <c r="O45" s="21"/>
      <c r="P45" s="21"/>
      <c r="Q45" s="21"/>
      <c r="R45" s="21"/>
      <c r="S45" s="21"/>
      <c r="T45" s="21"/>
      <c r="U45" s="21"/>
      <c r="V45" s="22"/>
      <c r="W45" s="21"/>
    </row>
    <row r="46" spans="1:23" s="46" customFormat="1" ht="25.5" customHeight="1" x14ac:dyDescent="0.25">
      <c r="A46" s="21"/>
      <c r="B46" s="204"/>
      <c r="C46" s="229"/>
      <c r="D46" s="161"/>
      <c r="E46" s="162" t="str">
        <f>"("&amp;ROUND(SUMIFS('CWT rawdata'!D:D,'CWT rawdata'!$A:$A,$C$11,'CWT rawdata'!$B:$B,$C45),1)&amp;","</f>
        <v>(26.2,</v>
      </c>
      <c r="F46" s="163" t="str">
        <f>ROUND(SUMIFS('CWT rawdata'!E:E,'CWT rawdata'!$A:$A,$C$11,'CWT rawdata'!$B:$B,$C45),1)&amp;")"</f>
        <v>28.2)</v>
      </c>
      <c r="G46" s="162" t="str">
        <f>"("&amp;ROUND(SUMIFS('CWT rawdata'!G:G,'CWT rawdata'!$A:$A,$C$11,'CWT rawdata'!$B:$B,$C45),1)&amp;","</f>
        <v>(34.6,</v>
      </c>
      <c r="H46" s="163" t="str">
        <f>ROUND(SUMIFS('CWT rawdata'!H:H,'CWT rawdata'!$A:$A,$C$11,'CWT rawdata'!$B:$B,$C45),1)&amp;")"</f>
        <v>36.8)</v>
      </c>
      <c r="I46" s="162" t="str">
        <f>"("&amp;ROUND(SUMIFS('CWT rawdata'!J:J,'CWT rawdata'!$A:$A,$C$11,'CWT rawdata'!$B:$B,$C45),1)&amp;","</f>
        <v>(20.3,</v>
      </c>
      <c r="J46" s="163" t="str">
        <f>ROUND(SUMIFS('CWT rawdata'!K:K,'CWT rawdata'!$A:$A,$C$11,'CWT rawdata'!$B:$B,$C45),1)&amp;")"</f>
        <v>22.1)</v>
      </c>
      <c r="K46" s="162" t="str">
        <f>"("&amp;ROUND(SUMIFS('CWT rawdata'!M:M,'CWT rawdata'!$A:$A,$C$11,'CWT rawdata'!$B:$B,$C45),1)&amp;","</f>
        <v>(10.5,</v>
      </c>
      <c r="L46" s="163" t="str">
        <f>ROUND(SUMIFS('CWT rawdata'!N:N,'CWT rawdata'!$A:$A,$C$11,'CWT rawdata'!$B:$B,$C45),1)&amp;")"</f>
        <v>11.9)</v>
      </c>
      <c r="M46" s="164" t="str">
        <f>IF($C$11="NHS West Essex CCG"," ","("&amp;ROUND(SUMIFS('CWT rawdata'!P:P,'CWT rawdata'!$A:$A,$C$11,'CWT rawdata'!$B:$B,$C45),1)&amp;",")</f>
        <v>(4.2,</v>
      </c>
      <c r="N46" s="165" t="str">
        <f>IF($C$11="NHS West Essex CCG","",ROUND(SUMIFS('CWT rawdata'!Q:Q,'CWT rawdata'!$A:$A,$C$11,'CWT rawdata'!$B:$B,$C45),1)&amp;")")</f>
        <v>5.2)</v>
      </c>
      <c r="O46" s="21"/>
      <c r="P46" s="21"/>
      <c r="Q46" s="21"/>
      <c r="R46" s="21"/>
      <c r="S46" s="21"/>
      <c r="T46" s="21"/>
      <c r="U46" s="21"/>
      <c r="V46" s="22"/>
      <c r="W46" s="21"/>
    </row>
    <row r="47" spans="1:23" s="46" customFormat="1" ht="25.5" customHeight="1" x14ac:dyDescent="0.25">
      <c r="A47" s="21"/>
      <c r="B47" s="204"/>
      <c r="C47" s="207">
        <v>2</v>
      </c>
      <c r="D47" s="131"/>
      <c r="E47" s="230">
        <f>SUMIFS('CWT rawdata'!C:C,'CWT rawdata'!$A:$A,$C$11,'CWT rawdata'!$B:$B,$C47)</f>
        <v>26.68</v>
      </c>
      <c r="F47" s="230"/>
      <c r="G47" s="230">
        <f>SUMIFS('CWT rawdata'!F:F,'CWT rawdata'!$A:$A,$C$11,'CWT rawdata'!$B:$B,$C47)</f>
        <v>35.65</v>
      </c>
      <c r="H47" s="230"/>
      <c r="I47" s="230">
        <f>SUMIFS('CWT rawdata'!I:I,'CWT rawdata'!$A:$A,$C$11,'CWT rawdata'!$B:$B,$C47)</f>
        <v>21.46</v>
      </c>
      <c r="J47" s="230"/>
      <c r="K47" s="230">
        <f>SUMIFS('CWT rawdata'!L:L,'CWT rawdata'!$A:$A,$C$11,'CWT rawdata'!$B:$B,$C47)</f>
        <v>11.21</v>
      </c>
      <c r="L47" s="230"/>
      <c r="M47" s="233">
        <f>IF($C$11="NHSWestEssexCCG"," ",SUMIFS('CWT rawdata'!O:O,'CWT rawdata'!$A:$A,$C$11,'CWT rawdata'!$B:$B,$C47))</f>
        <v>5</v>
      </c>
      <c r="N47" s="233"/>
      <c r="O47" s="26"/>
      <c r="P47" s="21"/>
      <c r="Q47" s="21"/>
      <c r="R47" s="21"/>
      <c r="S47" s="21"/>
      <c r="T47" s="21"/>
      <c r="U47" s="21"/>
      <c r="V47" s="22"/>
      <c r="W47" s="21"/>
    </row>
    <row r="48" spans="1:23" s="46" customFormat="1" ht="25.5" customHeight="1" x14ac:dyDescent="0.25">
      <c r="A48" s="21"/>
      <c r="B48" s="204"/>
      <c r="C48" s="229"/>
      <c r="D48" s="161"/>
      <c r="E48" s="162" t="str">
        <f>"("&amp;ROUND(SUMIFS('CWT rawdata'!D:D,'CWT rawdata'!$A:$A,$C$11,'CWT rawdata'!$B:$B,$C47),1)&amp;","</f>
        <v>(25.8,</v>
      </c>
      <c r="F48" s="163" t="str">
        <f>ROUND(SUMIFS('CWT rawdata'!E:E,'CWT rawdata'!$A:$A,$C$11,'CWT rawdata'!$B:$B,$C47),1)&amp;")"</f>
        <v>27.6)</v>
      </c>
      <c r="G48" s="162" t="str">
        <f>"("&amp;ROUND(SUMIFS('CWT rawdata'!G:G,'CWT rawdata'!$A:$A,$C$11,'CWT rawdata'!$B:$B,$C47),1)&amp;","</f>
        <v>(34.7,</v>
      </c>
      <c r="H48" s="163" t="str">
        <f>ROUND(SUMIFS('CWT rawdata'!H:H,'CWT rawdata'!$A:$A,$C$11,'CWT rawdata'!$B:$B,$C47),1)&amp;")"</f>
        <v>36.6)</v>
      </c>
      <c r="I48" s="162" t="str">
        <f>"("&amp;ROUND(SUMIFS('CWT rawdata'!J:J,'CWT rawdata'!$A:$A,$C$11,'CWT rawdata'!$B:$B,$C47),1)&amp;","</f>
        <v>(20.6,</v>
      </c>
      <c r="J48" s="163" t="str">
        <f>ROUND(SUMIFS('CWT rawdata'!K:K,'CWT rawdata'!$A:$A,$C$11,'CWT rawdata'!$B:$B,$C47),1)&amp;")"</f>
        <v>22.3)</v>
      </c>
      <c r="K48" s="162" t="str">
        <f>"("&amp;ROUND(SUMIFS('CWT rawdata'!M:M,'CWT rawdata'!$A:$A,$C$11,'CWT rawdata'!$B:$B,$C47),1)&amp;","</f>
        <v>(10.6,</v>
      </c>
      <c r="L48" s="163" t="str">
        <f>ROUND(SUMIFS('CWT rawdata'!N:N,'CWT rawdata'!$A:$A,$C$11,'CWT rawdata'!$B:$B,$C47),1)&amp;")"</f>
        <v>11.8)</v>
      </c>
      <c r="M48" s="167" t="str">
        <f>IF($C$11="NHS West Essex CCG"," ","("&amp;ROUND(SUMIFS('CWT rawdata'!P:P,'CWT rawdata'!$A:$A,$C$11,'CWT rawdata'!$B:$B,$C47),1)&amp;",")</f>
        <v>(4.6,</v>
      </c>
      <c r="N48" s="168" t="str">
        <f>IF($C$11="NHS West Essex CCG","",ROUND(SUMIFS('CWT rawdata'!Q:Q,'CWT rawdata'!$A:$A,$C$11,'CWT rawdata'!$B:$B,$C47),1)&amp;")")</f>
        <v>5.4)</v>
      </c>
      <c r="O48" s="21"/>
      <c r="P48" s="21"/>
      <c r="Q48" s="21"/>
      <c r="R48" s="21"/>
      <c r="S48" s="21"/>
      <c r="T48" s="21"/>
      <c r="U48" s="21"/>
      <c r="V48" s="22"/>
      <c r="W48" s="21"/>
    </row>
    <row r="49" spans="1:23" s="46" customFormat="1" ht="25.5" customHeight="1" x14ac:dyDescent="0.25">
      <c r="A49" s="21"/>
      <c r="B49" s="204"/>
      <c r="C49" s="207">
        <v>3</v>
      </c>
      <c r="D49" s="131"/>
      <c r="E49" s="230">
        <f>SUMIFS('CWT rawdata'!C:C,'CWT rawdata'!$A:$A,$C$11,'CWT rawdata'!$B:$B,$C49)</f>
        <v>26.63</v>
      </c>
      <c r="F49" s="230"/>
      <c r="G49" s="230">
        <f>SUMIFS('CWT rawdata'!F:F,'CWT rawdata'!$A:$A,$C$11,'CWT rawdata'!$B:$B,$C49)</f>
        <v>34.65</v>
      </c>
      <c r="H49" s="230"/>
      <c r="I49" s="230">
        <f>SUMIFS('CWT rawdata'!I:I,'CWT rawdata'!$A:$A,$C$11,'CWT rawdata'!$B:$B,$C49)</f>
        <v>21.76</v>
      </c>
      <c r="J49" s="230"/>
      <c r="K49" s="230">
        <f>SUMIFS('CWT rawdata'!L:L,'CWT rawdata'!$A:$A,$C$11,'CWT rawdata'!$B:$B,$C49)</f>
        <v>11.93</v>
      </c>
      <c r="L49" s="230"/>
      <c r="M49" s="233">
        <f>IF($C$11="NHSWestEssexCCG"," ",SUMIFS('CWT rawdata'!O:O,'CWT rawdata'!$A:$A,$C$11,'CWT rawdata'!$B:$B,$C49))</f>
        <v>5.04</v>
      </c>
      <c r="N49" s="233"/>
      <c r="O49" s="26"/>
      <c r="P49" s="21"/>
      <c r="Q49" s="21"/>
      <c r="R49" s="21"/>
      <c r="S49" s="21"/>
      <c r="T49" s="21"/>
      <c r="U49" s="21"/>
      <c r="V49" s="22"/>
      <c r="W49" s="21"/>
    </row>
    <row r="50" spans="1:23" s="46" customFormat="1" ht="25.5" customHeight="1" x14ac:dyDescent="0.25">
      <c r="A50" s="21"/>
      <c r="B50" s="204"/>
      <c r="C50" s="229"/>
      <c r="D50" s="161"/>
      <c r="E50" s="162" t="str">
        <f>"("&amp;ROUND(SUMIFS('CWT rawdata'!D:D,'CWT rawdata'!$A:$A,$C$11,'CWT rawdata'!$B:$B,$C49),1)&amp;","</f>
        <v>(25.9,</v>
      </c>
      <c r="F50" s="163" t="str">
        <f>ROUND(SUMIFS('CWT rawdata'!E:E,'CWT rawdata'!$A:$A,$C$11,'CWT rawdata'!$B:$B,$C49),1)&amp;")"</f>
        <v>27.4)</v>
      </c>
      <c r="G50" s="162" t="str">
        <f>"("&amp;ROUND(SUMIFS('CWT rawdata'!G:G,'CWT rawdata'!$A:$A,$C$11,'CWT rawdata'!$B:$B,$C49),1)&amp;","</f>
        <v>(33.9,</v>
      </c>
      <c r="H50" s="163" t="str">
        <f>ROUND(SUMIFS('CWT rawdata'!H:H,'CWT rawdata'!$A:$A,$C$11,'CWT rawdata'!$B:$B,$C49),1)&amp;")"</f>
        <v>35.4)</v>
      </c>
      <c r="I50" s="162" t="str">
        <f>"("&amp;ROUND(SUMIFS('CWT rawdata'!J:J,'CWT rawdata'!$A:$A,$C$11,'CWT rawdata'!$B:$B,$C49),1)&amp;","</f>
        <v>(21.1,</v>
      </c>
      <c r="J50" s="163" t="str">
        <f>ROUND(SUMIFS('CWT rawdata'!K:K,'CWT rawdata'!$A:$A,$C$11,'CWT rawdata'!$B:$B,$C49),1)&amp;")"</f>
        <v>22.4)</v>
      </c>
      <c r="K50" s="162" t="str">
        <f>"("&amp;ROUND(SUMIFS('CWT rawdata'!M:M,'CWT rawdata'!$A:$A,$C$11,'CWT rawdata'!$B:$B,$C49),1)&amp;","</f>
        <v>(11.4,</v>
      </c>
      <c r="L50" s="163" t="str">
        <f>ROUND(SUMIFS('CWT rawdata'!N:N,'CWT rawdata'!$A:$A,$C$11,'CWT rawdata'!$B:$B,$C49),1)&amp;")"</f>
        <v>12.5)</v>
      </c>
      <c r="M50" s="167" t="str">
        <f>IF($C$11="NHS West Essex CCG"," ","("&amp;ROUND(SUMIFS('CWT rawdata'!P:P,'CWT rawdata'!$A:$A,$C$11,'CWT rawdata'!$B:$B,$C49),1)&amp;",")</f>
        <v>(4.7,</v>
      </c>
      <c r="N50" s="168" t="str">
        <f>IF($C$11="NHS West Essex CCG","",ROUND(SUMIFS('CWT rawdata'!Q:Q,'CWT rawdata'!$A:$A,$C$11,'CWT rawdata'!$B:$B,$C49),1)&amp;")")</f>
        <v>5.4)</v>
      </c>
      <c r="O50" s="21"/>
      <c r="P50" s="21"/>
      <c r="Q50" s="21"/>
      <c r="R50" s="21"/>
      <c r="S50" s="21"/>
      <c r="T50" s="21"/>
      <c r="U50" s="21"/>
      <c r="V50" s="22"/>
      <c r="W50" s="21"/>
    </row>
    <row r="51" spans="1:23" s="46" customFormat="1" ht="25.5" customHeight="1" x14ac:dyDescent="0.25">
      <c r="A51" s="21"/>
      <c r="B51" s="204"/>
      <c r="C51" s="207">
        <v>4</v>
      </c>
      <c r="D51" s="131"/>
      <c r="E51" s="230">
        <f>SUMIFS('CWT rawdata'!C:C,'CWT rawdata'!$A:$A,$C$11,'CWT rawdata'!$B:$B,$C51)</f>
        <v>24.83</v>
      </c>
      <c r="F51" s="230"/>
      <c r="G51" s="230">
        <f>SUMIFS('CWT rawdata'!F:F,'CWT rawdata'!$A:$A,$C$11,'CWT rawdata'!$B:$B,$C51)</f>
        <v>34.159999999999997</v>
      </c>
      <c r="H51" s="230"/>
      <c r="I51" s="230">
        <f>SUMIFS('CWT rawdata'!I:I,'CWT rawdata'!$A:$A,$C$11,'CWT rawdata'!$B:$B,$C51)</f>
        <v>22.85</v>
      </c>
      <c r="J51" s="230"/>
      <c r="K51" s="232">
        <f>SUMIFS('CWT rawdata'!L:L,'CWT rawdata'!$A:$A,$C$11,'CWT rawdata'!$B:$B,$C51)</f>
        <v>12.52</v>
      </c>
      <c r="L51" s="232"/>
      <c r="M51" s="233">
        <f>IF($C$11="NHSWestEssexCCG"," ",SUMIFS('CWT rawdata'!O:O,'CWT rawdata'!$A:$A,$C$11,'CWT rawdata'!$B:$B,$C51))</f>
        <v>5.64</v>
      </c>
      <c r="N51" s="233"/>
      <c r="O51" s="26"/>
      <c r="P51" s="21"/>
      <c r="Q51" s="21"/>
      <c r="R51" s="21"/>
      <c r="S51" s="21"/>
      <c r="T51" s="21"/>
      <c r="U51" s="21"/>
      <c r="V51" s="22"/>
      <c r="W51" s="21"/>
    </row>
    <row r="52" spans="1:23" s="46" customFormat="1" ht="25.5" customHeight="1" x14ac:dyDescent="0.25">
      <c r="A52" s="21"/>
      <c r="B52" s="204"/>
      <c r="C52" s="229"/>
      <c r="D52" s="161"/>
      <c r="E52" s="162" t="str">
        <f>"("&amp;ROUND(SUMIFS('CWT rawdata'!D:D,'CWT rawdata'!$A:$A,$C$11,'CWT rawdata'!$B:$B,$C51),1)&amp;","</f>
        <v>(24.2,</v>
      </c>
      <c r="F52" s="163" t="str">
        <f>ROUND(SUMIFS('CWT rawdata'!E:E,'CWT rawdata'!$A:$A,$C$11,'CWT rawdata'!$B:$B,$C51),1)&amp;")"</f>
        <v>25.4)</v>
      </c>
      <c r="G52" s="162" t="str">
        <f>"("&amp;ROUND(SUMIFS('CWT rawdata'!G:G,'CWT rawdata'!$A:$A,$C$11,'CWT rawdata'!$B:$B,$C51),1)&amp;","</f>
        <v>(33.5,</v>
      </c>
      <c r="H52" s="163" t="str">
        <f>ROUND(SUMIFS('CWT rawdata'!H:H,'CWT rawdata'!$A:$A,$C$11,'CWT rawdata'!$B:$B,$C51),1)&amp;")"</f>
        <v>34.8)</v>
      </c>
      <c r="I52" s="162" t="str">
        <f>"("&amp;ROUND(SUMIFS('CWT rawdata'!J:J,'CWT rawdata'!$A:$A,$C$11,'CWT rawdata'!$B:$B,$C51),1)&amp;","</f>
        <v>(22.3,</v>
      </c>
      <c r="J52" s="163" t="str">
        <f>ROUND(SUMIFS('CWT rawdata'!K:K,'CWT rawdata'!$A:$A,$C$11,'CWT rawdata'!$B:$B,$C51),1)&amp;")"</f>
        <v>23.4)</v>
      </c>
      <c r="K52" s="162" t="str">
        <f>"("&amp;ROUND(SUMIFS('CWT rawdata'!M:M,'CWT rawdata'!$A:$A,$C$11,'CWT rawdata'!$B:$B,$C51),1)&amp;","</f>
        <v>(12,</v>
      </c>
      <c r="L52" s="163" t="str">
        <f>ROUND(SUMIFS('CWT rawdata'!N:N,'CWT rawdata'!$A:$A,$C$11,'CWT rawdata'!$B:$B,$C51),1)&amp;")"</f>
        <v>13)</v>
      </c>
      <c r="M52" s="164" t="str">
        <f>IF($C$11="NHS West Essex CCG"," ","("&amp;ROUND(SUMIFS('CWT rawdata'!P:P,'CWT rawdata'!$A:$A,$C$11,'CWT rawdata'!$B:$B,$C51),1)&amp;",")</f>
        <v>(5.3,</v>
      </c>
      <c r="N52" s="165" t="str">
        <f>IF($C$11="NHS West Essex CCG","",ROUND(SUMIFS('CWT rawdata'!Q:Q,'CWT rawdata'!$A:$A,$C$11,'CWT rawdata'!$B:$B,$C51),1)&amp;")")</f>
        <v>6)</v>
      </c>
      <c r="O52" s="21"/>
      <c r="P52" s="21"/>
      <c r="Q52" s="21"/>
      <c r="R52" s="21"/>
      <c r="S52" s="21"/>
      <c r="T52" s="21"/>
      <c r="U52" s="21"/>
      <c r="V52" s="22"/>
      <c r="W52" s="21"/>
    </row>
    <row r="53" spans="1:23" s="46" customFormat="1" ht="25.5" customHeight="1" x14ac:dyDescent="0.25">
      <c r="A53" s="21"/>
      <c r="B53" s="204"/>
      <c r="C53" s="207" t="s">
        <v>26</v>
      </c>
      <c r="D53" s="131"/>
      <c r="E53" s="230">
        <f>SUMIFS('CWT rawdata'!C:C,'CWT rawdata'!$A:$A,$C$11,'CWT rawdata'!$B:$B,$C53)</f>
        <v>24.9</v>
      </c>
      <c r="F53" s="230"/>
      <c r="G53" s="230">
        <f>SUMIFS('CWT rawdata'!F:F,'CWT rawdata'!$A:$A,$C$11,'CWT rawdata'!$B:$B,$C53)</f>
        <v>33.619999999999997</v>
      </c>
      <c r="H53" s="230"/>
      <c r="I53" s="230">
        <f>SUMIFS('CWT rawdata'!I:I,'CWT rawdata'!$A:$A,$C$11,'CWT rawdata'!$B:$B,$C53)</f>
        <v>22.4</v>
      </c>
      <c r="J53" s="230"/>
      <c r="K53" s="232">
        <f>SUMIFS('CWT rawdata'!L:L,'CWT rawdata'!$A:$A,$C$11,'CWT rawdata'!$B:$B,$C53)</f>
        <v>12.92</v>
      </c>
      <c r="L53" s="232"/>
      <c r="M53" s="233">
        <f>IF($C$11="NHSWestEssexCCG"," ",SUMIFS('CWT rawdata'!O:O,'CWT rawdata'!$A:$A,$C$11,'CWT rawdata'!$B:$B,$C53))</f>
        <v>6.16</v>
      </c>
      <c r="N53" s="233"/>
      <c r="O53" s="26"/>
      <c r="P53" s="21"/>
      <c r="Q53" s="21"/>
      <c r="R53" s="21"/>
      <c r="S53" s="21"/>
      <c r="T53" s="21"/>
      <c r="U53" s="21"/>
      <c r="V53" s="22"/>
      <c r="W53" s="21"/>
    </row>
    <row r="54" spans="1:23" s="46" customFormat="1" ht="25.5" customHeight="1" x14ac:dyDescent="0.25">
      <c r="A54" s="21"/>
      <c r="B54" s="204"/>
      <c r="C54" s="204"/>
      <c r="D54" s="131"/>
      <c r="E54" s="136" t="str">
        <f>"("&amp;ROUND(SUMIFS('CWT rawdata'!D:D,'CWT rawdata'!$A:$A,$C$11,'CWT rawdata'!$B:$B,$C53),1)&amp;","</f>
        <v>(24.2,</v>
      </c>
      <c r="F54" s="137" t="str">
        <f>ROUND(SUMIFS('CWT rawdata'!E:E,'CWT rawdata'!$A:$A,$C$11,'CWT rawdata'!$B:$B,$C53),1)&amp;")"</f>
        <v>25.6)</v>
      </c>
      <c r="G54" s="136" t="str">
        <f>"("&amp;ROUND(SUMIFS('CWT rawdata'!G:G,'CWT rawdata'!$A:$A,$C$11,'CWT rawdata'!$B:$B,$C53),1)&amp;","</f>
        <v>(32.9,</v>
      </c>
      <c r="H54" s="137" t="str">
        <f>ROUND(SUMIFS('CWT rawdata'!H:H,'CWT rawdata'!$A:$A,$C$11,'CWT rawdata'!$B:$B,$C53),1)&amp;")"</f>
        <v>34.3)</v>
      </c>
      <c r="I54" s="136" t="str">
        <f>"("&amp;ROUND(SUMIFS('CWT rawdata'!J:J,'CWT rawdata'!$A:$A,$C$11,'CWT rawdata'!$B:$B,$C53),1)&amp;","</f>
        <v>(21.8,</v>
      </c>
      <c r="J54" s="137" t="str">
        <f>ROUND(SUMIFS('CWT rawdata'!K:K,'CWT rawdata'!$A:$A,$C$11,'CWT rawdata'!$B:$B,$C53),1)&amp;")"</f>
        <v>23.1)</v>
      </c>
      <c r="K54" s="136" t="str">
        <f>"("&amp;ROUND(SUMIFS('CWT rawdata'!M:M,'CWT rawdata'!$A:$A,$C$11,'CWT rawdata'!$B:$B,$C53),1)&amp;","</f>
        <v>(12.4,</v>
      </c>
      <c r="L54" s="137" t="str">
        <f>ROUND(SUMIFS('CWT rawdata'!N:N,'CWT rawdata'!$A:$A,$C$11,'CWT rawdata'!$B:$B,$C53),1)&amp;")"</f>
        <v>13.4)</v>
      </c>
      <c r="M54" s="166" t="str">
        <f>IF($C$11="NHS West Essex CCG"," ","("&amp;ROUND(SUMIFS('CWT rawdata'!P:P,'CWT rawdata'!$A:$A,$C$11,'CWT rawdata'!$B:$B,$C53),1)&amp;",")</f>
        <v>(5.8,</v>
      </c>
      <c r="N54" s="165" t="str">
        <f>IF($C$11="NHS West Essex CCG","",ROUND(SUMIFS('CWT rawdata'!Q:Q,'CWT rawdata'!$A:$A,$C$11,'CWT rawdata'!$B:$B,$C53),1)&amp;")")</f>
        <v>6.5)</v>
      </c>
      <c r="O54" s="21"/>
      <c r="P54" s="21"/>
      <c r="Q54" s="21"/>
      <c r="R54" s="21"/>
      <c r="S54" s="21"/>
      <c r="T54" s="21"/>
      <c r="U54" s="21"/>
      <c r="V54" s="22"/>
      <c r="W54" s="21"/>
    </row>
    <row r="55" spans="1:23" ht="12.75" customHeight="1" x14ac:dyDescent="0.25">
      <c r="B55" s="16"/>
      <c r="C55" s="17"/>
      <c r="D55" s="16"/>
      <c r="E55" s="18"/>
      <c r="F55" s="18"/>
      <c r="G55" s="18"/>
      <c r="H55" s="18"/>
      <c r="I55" s="18"/>
      <c r="J55" s="18"/>
      <c r="K55" s="18"/>
      <c r="L55" s="18"/>
      <c r="M55" s="19"/>
      <c r="N55" s="18"/>
    </row>
    <row r="56" spans="1:23" x14ac:dyDescent="0.25">
      <c r="D56" s="3"/>
    </row>
    <row r="57" spans="1:23" x14ac:dyDescent="0.25">
      <c r="D57" s="3"/>
    </row>
    <row r="58" spans="1:23" x14ac:dyDescent="0.25">
      <c r="D58" s="3"/>
    </row>
    <row r="59" spans="1:23" x14ac:dyDescent="0.25">
      <c r="D59" s="3"/>
    </row>
    <row r="60" spans="1:23" x14ac:dyDescent="0.25">
      <c r="D60" s="3"/>
    </row>
    <row r="61" spans="1:23" x14ac:dyDescent="0.25">
      <c r="D61" s="3"/>
    </row>
    <row r="62" spans="1:23" x14ac:dyDescent="0.25">
      <c r="D62" s="3"/>
    </row>
    <row r="63" spans="1:23" x14ac:dyDescent="0.25">
      <c r="D63" s="3"/>
    </row>
    <row r="64" spans="1:23"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sheetData>
  <mergeCells count="118">
    <mergeCell ref="E13:N13"/>
    <mergeCell ref="M53:N53"/>
    <mergeCell ref="K49:L49"/>
    <mergeCell ref="M49:N49"/>
    <mergeCell ref="C51:C52"/>
    <mergeCell ref="E51:F51"/>
    <mergeCell ref="G51:H51"/>
    <mergeCell ref="I51:J51"/>
    <mergeCell ref="K51:L51"/>
    <mergeCell ref="M51:N51"/>
    <mergeCell ref="M38:N38"/>
    <mergeCell ref="C40:C41"/>
    <mergeCell ref="E40:F40"/>
    <mergeCell ref="G40:H40"/>
    <mergeCell ref="I40:J40"/>
    <mergeCell ref="K40:L40"/>
    <mergeCell ref="M40:N40"/>
    <mergeCell ref="M45:N45"/>
    <mergeCell ref="M47:N47"/>
    <mergeCell ref="M34:N34"/>
    <mergeCell ref="C36:C37"/>
    <mergeCell ref="E36:F36"/>
    <mergeCell ref="G36:H36"/>
    <mergeCell ref="I36:J36"/>
    <mergeCell ref="B45:B54"/>
    <mergeCell ref="C45:C46"/>
    <mergeCell ref="E45:F45"/>
    <mergeCell ref="G45:H45"/>
    <mergeCell ref="I45:J45"/>
    <mergeCell ref="K45:L45"/>
    <mergeCell ref="C49:C50"/>
    <mergeCell ref="E49:F49"/>
    <mergeCell ref="G49:H49"/>
    <mergeCell ref="I49:J49"/>
    <mergeCell ref="C53:C54"/>
    <mergeCell ref="E53:F53"/>
    <mergeCell ref="G53:H53"/>
    <mergeCell ref="I53:J53"/>
    <mergeCell ref="K53:L53"/>
    <mergeCell ref="C47:C48"/>
    <mergeCell ref="E47:F47"/>
    <mergeCell ref="G47:H47"/>
    <mergeCell ref="I47:J47"/>
    <mergeCell ref="K47:L47"/>
    <mergeCell ref="K36:L36"/>
    <mergeCell ref="M36:N36"/>
    <mergeCell ref="B34:B43"/>
    <mergeCell ref="C34:C35"/>
    <mergeCell ref="E34:F34"/>
    <mergeCell ref="G34:H34"/>
    <mergeCell ref="I34:J34"/>
    <mergeCell ref="K34:L34"/>
    <mergeCell ref="C38:C39"/>
    <mergeCell ref="E38:F38"/>
    <mergeCell ref="G38:H38"/>
    <mergeCell ref="I38:J38"/>
    <mergeCell ref="C42:C43"/>
    <mergeCell ref="E42:F42"/>
    <mergeCell ref="G42:H42"/>
    <mergeCell ref="I42:J42"/>
    <mergeCell ref="K42:L42"/>
    <mergeCell ref="M42:N42"/>
    <mergeCell ref="K38:L38"/>
    <mergeCell ref="M31:N31"/>
    <mergeCell ref="K25:L25"/>
    <mergeCell ref="M25:N25"/>
    <mergeCell ref="C27:C28"/>
    <mergeCell ref="E27:F27"/>
    <mergeCell ref="G27:H27"/>
    <mergeCell ref="I27:J27"/>
    <mergeCell ref="K27:L27"/>
    <mergeCell ref="M27:N27"/>
    <mergeCell ref="M29:N29"/>
    <mergeCell ref="B21:B32"/>
    <mergeCell ref="C21:C22"/>
    <mergeCell ref="E21:F21"/>
    <mergeCell ref="G21:H21"/>
    <mergeCell ref="I21:J21"/>
    <mergeCell ref="K21:L21"/>
    <mergeCell ref="C25:C26"/>
    <mergeCell ref="E25:F25"/>
    <mergeCell ref="G25:H25"/>
    <mergeCell ref="I25:J25"/>
    <mergeCell ref="C31:C32"/>
    <mergeCell ref="E31:F31"/>
    <mergeCell ref="G31:H31"/>
    <mergeCell ref="I31:J31"/>
    <mergeCell ref="K31:L31"/>
    <mergeCell ref="C29:C30"/>
    <mergeCell ref="E29:F29"/>
    <mergeCell ref="G29:H29"/>
    <mergeCell ref="I29:J29"/>
    <mergeCell ref="K29:L29"/>
    <mergeCell ref="E14:F14"/>
    <mergeCell ref="G14:H14"/>
    <mergeCell ref="I14:J14"/>
    <mergeCell ref="K14:L14"/>
    <mergeCell ref="M14:N14"/>
    <mergeCell ref="M21:N21"/>
    <mergeCell ref="C23:C24"/>
    <mergeCell ref="E23:F23"/>
    <mergeCell ref="G23:H23"/>
    <mergeCell ref="I23:J23"/>
    <mergeCell ref="K23:L23"/>
    <mergeCell ref="M23:N23"/>
    <mergeCell ref="B16:B19"/>
    <mergeCell ref="C16:C17"/>
    <mergeCell ref="E16:F16"/>
    <mergeCell ref="G16:H16"/>
    <mergeCell ref="I16:J16"/>
    <mergeCell ref="K16:L16"/>
    <mergeCell ref="M16:N16"/>
    <mergeCell ref="C18:C19"/>
    <mergeCell ref="E18:F18"/>
    <mergeCell ref="G18:H18"/>
    <mergeCell ref="I18:J18"/>
    <mergeCell ref="K18:L18"/>
    <mergeCell ref="M18:N18"/>
  </mergeCells>
  <conditionalFormatting sqref="M15:N16 M20:N20 M33:N33 M44:N44 M55:N55">
    <cfRule type="expression" dxfId="2" priority="6">
      <formula>$C$11="NHS West Essex CCG"</formula>
    </cfRule>
  </conditionalFormatting>
  <conditionalFormatting sqref="M14:N55">
    <cfRule type="expression" dxfId="1" priority="1">
      <formula>$C$11="NHS West Essex CCG"</formula>
    </cfRule>
  </conditionalFormatting>
  <conditionalFormatting sqref="E16:N16 E18:N18 E21:N21 E23:N23 E25:N25 E27:N27 E29:N29 E31:N31 E34:N34 E36:N36 E38:N38 E40:N40 E42:N42 E45:N45 E47:N47 E49:N49 E51:N51 E53:N53">
    <cfRule type="colorScale" priority="3">
      <colorScale>
        <cfvo type="min"/>
        <cfvo type="max"/>
        <color rgb="FFF1E7EF"/>
        <color rgb="FF884E80"/>
      </colorScale>
    </cfRule>
  </conditionalFormatting>
  <pageMargins left="0.7" right="0.7" top="0.75" bottom="0.75" header="0.3" footer="0.3"/>
  <pageSetup paperSize="9" orientation="portrait" r:id="rId1"/>
  <ignoredErrors>
    <ignoredError sqref="E20:N20 E33:N33 E44:N44"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A77C8DD-6CA2-4A48-A652-2A46F5434CDA}">
          <x14:formula1>
            <xm:f>'STP list'!$A$2:$A$8</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2A74-B911-4D95-BF61-456726A90D11}">
  <dimension ref="A2:W44"/>
  <sheetViews>
    <sheetView showGridLines="0" zoomScale="70" zoomScaleNormal="70" workbookViewId="0">
      <selection activeCell="C11" sqref="C11"/>
    </sheetView>
  </sheetViews>
  <sheetFormatPr defaultColWidth="9.140625" defaultRowHeight="15" x14ac:dyDescent="0.25"/>
  <cols>
    <col min="1" max="1" width="10.7109375" style="1" customWidth="1"/>
    <col min="2" max="2" width="23.85546875" style="1" customWidth="1"/>
    <col min="3" max="3" width="22.7109375" style="15" customWidth="1"/>
    <col min="4" max="4" width="3.85546875" style="1" customWidth="1"/>
    <col min="5" max="10" width="12" style="14" customWidth="1"/>
    <col min="11" max="14" width="9.140625" style="14"/>
    <col min="15" max="16" width="22" style="1" customWidth="1"/>
    <col min="17" max="17" width="49.7109375" style="1" customWidth="1"/>
    <col min="18" max="19" width="9.140625" style="3"/>
    <col min="20" max="16384" width="9.140625" style="45"/>
  </cols>
  <sheetData>
    <row r="2" spans="1:23" ht="23.25" x14ac:dyDescent="0.35">
      <c r="B2" s="5" t="s">
        <v>117</v>
      </c>
      <c r="C2" s="8"/>
      <c r="D2" s="9"/>
      <c r="E2" s="10"/>
      <c r="F2" s="10"/>
      <c r="G2" s="10"/>
      <c r="H2" s="10"/>
      <c r="I2" s="10"/>
      <c r="J2" s="11"/>
      <c r="K2" s="11"/>
      <c r="L2" s="11"/>
      <c r="M2" s="11"/>
      <c r="N2" s="11"/>
      <c r="O2" s="12"/>
      <c r="P2" s="12"/>
      <c r="Q2" s="12"/>
    </row>
    <row r="4" spans="1:23" ht="15.75" x14ac:dyDescent="0.25">
      <c r="B4" s="183" t="s">
        <v>5</v>
      </c>
      <c r="C4" s="64"/>
      <c r="D4" s="65"/>
      <c r="E4" s="66"/>
      <c r="F4" s="66"/>
      <c r="G4" s="66"/>
      <c r="H4" s="66"/>
      <c r="I4" s="66"/>
      <c r="J4" s="66"/>
      <c r="K4" s="66"/>
      <c r="L4" s="66"/>
      <c r="M4" s="66"/>
      <c r="N4" s="66"/>
      <c r="O4" s="65"/>
      <c r="P4" s="65"/>
      <c r="Q4" s="67"/>
    </row>
    <row r="5" spans="1:23" ht="15.75" x14ac:dyDescent="0.25">
      <c r="B5" s="184"/>
      <c r="C5" s="47"/>
      <c r="D5" s="48"/>
      <c r="E5" s="49"/>
      <c r="F5" s="49"/>
      <c r="G5" s="49"/>
      <c r="H5" s="49"/>
      <c r="I5" s="49"/>
      <c r="J5" s="49"/>
      <c r="K5" s="49"/>
      <c r="L5" s="49"/>
      <c r="M5" s="49"/>
      <c r="N5" s="49"/>
      <c r="O5" s="48"/>
      <c r="P5" s="48"/>
      <c r="Q5" s="68"/>
    </row>
    <row r="6" spans="1:23" ht="15.75" x14ac:dyDescent="0.25">
      <c r="B6" s="184" t="s">
        <v>91</v>
      </c>
      <c r="C6" s="47"/>
      <c r="D6" s="48"/>
      <c r="E6" s="49"/>
      <c r="F6" s="49"/>
      <c r="G6" s="49"/>
      <c r="H6" s="49"/>
      <c r="I6" s="49"/>
      <c r="J6" s="49"/>
      <c r="K6" s="49"/>
      <c r="L6" s="49"/>
      <c r="M6" s="49"/>
      <c r="N6" s="49"/>
      <c r="O6" s="48"/>
      <c r="P6" s="48"/>
      <c r="Q6" s="68"/>
    </row>
    <row r="7" spans="1:23" ht="15.75" customHeight="1" x14ac:dyDescent="0.25">
      <c r="B7" s="195" t="s">
        <v>238</v>
      </c>
      <c r="C7" s="196"/>
      <c r="D7" s="196"/>
      <c r="E7" s="196"/>
      <c r="F7" s="196"/>
      <c r="G7" s="196"/>
      <c r="H7" s="196"/>
      <c r="I7" s="196"/>
      <c r="J7" s="196"/>
      <c r="K7" s="196"/>
      <c r="L7" s="196"/>
      <c r="M7" s="196"/>
      <c r="N7" s="196"/>
      <c r="O7" s="196"/>
      <c r="P7" s="196"/>
      <c r="Q7" s="73" t="s">
        <v>118</v>
      </c>
      <c r="R7" s="193"/>
    </row>
    <row r="8" spans="1:23" ht="15.75" x14ac:dyDescent="0.25">
      <c r="B8" s="184" t="s">
        <v>132</v>
      </c>
      <c r="C8" s="47"/>
      <c r="D8" s="48"/>
      <c r="E8" s="49"/>
      <c r="F8" s="49"/>
      <c r="G8" s="49"/>
      <c r="H8" s="49"/>
      <c r="I8" s="49"/>
      <c r="J8" s="49"/>
      <c r="K8" s="49"/>
      <c r="L8" s="49"/>
      <c r="M8" s="49"/>
      <c r="N8" s="49"/>
      <c r="O8" s="48"/>
      <c r="P8" s="48"/>
      <c r="Q8" s="68"/>
    </row>
    <row r="9" spans="1:23" ht="25.5" customHeight="1" x14ac:dyDescent="0.25">
      <c r="B9" s="185" t="s">
        <v>92</v>
      </c>
      <c r="C9" s="69"/>
      <c r="D9" s="70"/>
      <c r="E9" s="71"/>
      <c r="F9" s="71"/>
      <c r="G9" s="71"/>
      <c r="H9" s="71"/>
      <c r="I9" s="71"/>
      <c r="J9" s="71"/>
      <c r="K9" s="71"/>
      <c r="L9" s="71"/>
      <c r="M9" s="71"/>
      <c r="N9" s="71"/>
      <c r="O9" s="70"/>
      <c r="P9" s="70"/>
      <c r="Q9" s="72"/>
    </row>
    <row r="11" spans="1:23" ht="18.75" x14ac:dyDescent="0.3">
      <c r="B11" s="43" t="s">
        <v>82</v>
      </c>
      <c r="C11" s="44" t="s">
        <v>66</v>
      </c>
    </row>
    <row r="12" spans="1:23" ht="21" customHeight="1" x14ac:dyDescent="0.25">
      <c r="W12" s="194"/>
    </row>
    <row r="13" spans="1:23" ht="32.25" customHeight="1" x14ac:dyDescent="0.25">
      <c r="E13" s="228" t="s">
        <v>83</v>
      </c>
      <c r="F13" s="228"/>
      <c r="G13" s="228"/>
      <c r="H13" s="228"/>
      <c r="I13" s="228"/>
      <c r="J13" s="228"/>
      <c r="K13" s="38"/>
      <c r="L13" s="38"/>
      <c r="M13" s="38"/>
      <c r="N13" s="38"/>
      <c r="O13" s="247" t="s">
        <v>93</v>
      </c>
      <c r="P13" s="247"/>
      <c r="Q13" s="247"/>
    </row>
    <row r="14" spans="1:23" ht="59.25" customHeight="1" x14ac:dyDescent="0.3">
      <c r="B14" s="248" t="s">
        <v>49</v>
      </c>
      <c r="C14" s="248"/>
      <c r="D14" s="16"/>
      <c r="E14" s="204" t="s">
        <v>84</v>
      </c>
      <c r="F14" s="204"/>
      <c r="G14" s="204" t="s">
        <v>85</v>
      </c>
      <c r="H14" s="204"/>
      <c r="I14" s="204" t="s">
        <v>86</v>
      </c>
      <c r="J14" s="204"/>
      <c r="K14" s="249"/>
      <c r="L14" s="249"/>
      <c r="M14" s="249"/>
      <c r="N14" s="249"/>
      <c r="O14" s="62" t="s">
        <v>94</v>
      </c>
      <c r="P14" s="242" t="s">
        <v>95</v>
      </c>
      <c r="Q14" s="243"/>
    </row>
    <row r="15" spans="1:23" ht="19.5" customHeight="1" x14ac:dyDescent="0.25">
      <c r="B15" s="16"/>
      <c r="C15" s="17"/>
      <c r="D15" s="16"/>
      <c r="E15" s="18"/>
      <c r="F15" s="18"/>
      <c r="G15" s="18"/>
      <c r="H15" s="18"/>
      <c r="I15" s="18"/>
      <c r="J15" s="18"/>
      <c r="K15" s="32"/>
      <c r="L15" s="32"/>
      <c r="M15" s="32"/>
      <c r="N15" s="32"/>
      <c r="O15" s="63" t="s">
        <v>58</v>
      </c>
      <c r="P15" s="238" t="s">
        <v>96</v>
      </c>
      <c r="Q15" s="239"/>
    </row>
    <row r="16" spans="1:23" s="46" customFormat="1" ht="25.5" customHeight="1" x14ac:dyDescent="0.25">
      <c r="A16" s="21"/>
      <c r="B16" s="207" t="s">
        <v>40</v>
      </c>
      <c r="C16" s="207"/>
      <c r="D16" s="131"/>
      <c r="E16" s="245">
        <f>SUMIFS('Treat rawdata'!C:C,'Treat rawdata'!$A:$A,$C$11,'Treat rawdata'!$B:$B,$B16)</f>
        <v>36.75</v>
      </c>
      <c r="F16" s="245"/>
      <c r="G16" s="245">
        <f>SUMIFS('Treat rawdata'!F:F,'Treat rawdata'!$A:$A,$C$11,'Treat rawdata'!$B:$B,$B16)</f>
        <v>48.65</v>
      </c>
      <c r="H16" s="245"/>
      <c r="I16" s="245">
        <f>SUMIFS('Treat rawdata'!I:I,'Treat rawdata'!$A:$A,$C$11,'Treat rawdata'!$B:$B,$B16)</f>
        <v>12.46</v>
      </c>
      <c r="J16" s="245"/>
      <c r="K16" s="244"/>
      <c r="L16" s="244"/>
      <c r="M16" s="244"/>
      <c r="N16" s="244"/>
      <c r="O16" s="63" t="s">
        <v>59</v>
      </c>
      <c r="P16" s="238" t="s">
        <v>231</v>
      </c>
      <c r="Q16" s="239"/>
      <c r="R16" s="22"/>
      <c r="S16" s="22"/>
    </row>
    <row r="17" spans="1:19" s="46" customFormat="1" ht="25.5" customHeight="1" x14ac:dyDescent="0.25">
      <c r="A17" s="21"/>
      <c r="B17" s="207"/>
      <c r="C17" s="207"/>
      <c r="D17" s="169"/>
      <c r="E17" s="136" t="str">
        <f>"("&amp;ROUND(SUMIFS('Treat rawdata'!D:D,'Treat rawdata'!$A:$A,$C$11,'Treat rawdata'!$B:$B,$B16),1)&amp;","</f>
        <v>(34.9,</v>
      </c>
      <c r="F17" s="137" t="str">
        <f>ROUND(SUMIFS('Treat rawdata'!E:E,'Treat rawdata'!$A:$A,$C$11,'Treat rawdata'!$B:$B,$B16),1)&amp;")"</f>
        <v>38.6)</v>
      </c>
      <c r="G17" s="136" t="str">
        <f>"("&amp;ROUND(SUMIFS('Treat rawdata'!G:G,'Treat rawdata'!$A:$A,$C$11,'Treat rawdata'!$B:$B,$B16),1)&amp;","</f>
        <v>(46.7,</v>
      </c>
      <c r="H17" s="137" t="str">
        <f>ROUND(SUMIFS('Treat rawdata'!H:H,'Treat rawdata'!$A:$A,$C$11,'Treat rawdata'!$B:$B,$B16),1)&amp;")"</f>
        <v>50.6)</v>
      </c>
      <c r="I17" s="136" t="str">
        <f>"("&amp;ROUND(SUMIFS('Treat rawdata'!J:J,'Treat rawdata'!$A:$A,$C$11,'Treat rawdata'!$B:$B,$B16),1)&amp;","</f>
        <v>(11.2,</v>
      </c>
      <c r="J17" s="137" t="str">
        <f>ROUND(SUMIFS('Treat rawdata'!K:K,'Treat rawdata'!$A:$A,$C$11,'Treat rawdata'!$B:$B,$B16),1)&amp;")"</f>
        <v>13.8)</v>
      </c>
      <c r="K17" s="36"/>
      <c r="L17" s="37"/>
      <c r="M17" s="36"/>
      <c r="N17" s="37"/>
      <c r="O17" s="63" t="s">
        <v>60</v>
      </c>
      <c r="P17" s="238" t="s">
        <v>97</v>
      </c>
      <c r="Q17" s="239"/>
      <c r="R17" s="22"/>
      <c r="S17" s="22"/>
    </row>
    <row r="18" spans="1:19" s="46" customFormat="1" ht="19.5" customHeight="1" x14ac:dyDescent="0.25">
      <c r="A18" s="21"/>
      <c r="B18" s="130"/>
      <c r="C18" s="130"/>
      <c r="D18" s="131"/>
      <c r="E18" s="130"/>
      <c r="F18" s="130"/>
      <c r="G18" s="130"/>
      <c r="H18" s="130"/>
      <c r="I18" s="130"/>
      <c r="J18" s="130"/>
      <c r="K18" s="30"/>
      <c r="L18" s="30"/>
      <c r="M18" s="30"/>
      <c r="N18" s="30"/>
      <c r="O18" s="63" t="s">
        <v>61</v>
      </c>
      <c r="P18" s="238" t="s">
        <v>98</v>
      </c>
      <c r="Q18" s="239"/>
      <c r="R18" s="22"/>
      <c r="S18" s="22"/>
    </row>
    <row r="19" spans="1:19" s="46" customFormat="1" ht="25.5" customHeight="1" x14ac:dyDescent="0.25">
      <c r="A19" s="21"/>
      <c r="B19" s="207" t="s">
        <v>28</v>
      </c>
      <c r="C19" s="207"/>
      <c r="D19" s="131"/>
      <c r="E19" s="245">
        <f>SUMIFS('Treat rawdata'!C:C,'Treat rawdata'!$A:$A,$C$11,'Treat rawdata'!$B:$B,$B19)</f>
        <v>36.76</v>
      </c>
      <c r="F19" s="245"/>
      <c r="G19" s="245">
        <f>SUMIFS('Treat rawdata'!F:F,'Treat rawdata'!$A:$A,$C$11,'Treat rawdata'!$B:$B,$B19)</f>
        <v>50.46</v>
      </c>
      <c r="H19" s="245"/>
      <c r="I19" s="245">
        <f>SUMIFS('Treat rawdata'!I:I,'Treat rawdata'!$A:$A,$C$11,'Treat rawdata'!$B:$B,$B19)</f>
        <v>9.36</v>
      </c>
      <c r="J19" s="245"/>
      <c r="K19" s="244"/>
      <c r="L19" s="244"/>
      <c r="M19" s="244"/>
      <c r="N19" s="244"/>
      <c r="O19" s="63" t="s">
        <v>62</v>
      </c>
      <c r="P19" s="238" t="s">
        <v>230</v>
      </c>
      <c r="Q19" s="239"/>
      <c r="R19" s="22"/>
      <c r="S19" s="22"/>
    </row>
    <row r="20" spans="1:19" s="46" customFormat="1" ht="25.5" customHeight="1" x14ac:dyDescent="0.25">
      <c r="A20" s="21"/>
      <c r="B20" s="246"/>
      <c r="C20" s="246"/>
      <c r="D20" s="173"/>
      <c r="E20" s="174" t="str">
        <f>"("&amp;ROUND(SUMIFS('Treat rawdata'!D:D,'Treat rawdata'!$A:$A,$C$11,'Treat rawdata'!$B:$B,$B19),1)&amp;","</f>
        <v>(32.2,</v>
      </c>
      <c r="F20" s="175" t="str">
        <f>ROUND(SUMIFS('Treat rawdata'!E:E,'Treat rawdata'!$A:$A,$C$11,'Treat rawdata'!$B:$B,$B19),1)&amp;")"</f>
        <v>41.5)</v>
      </c>
      <c r="G20" s="174" t="str">
        <f>"("&amp;ROUND(SUMIFS('Treat rawdata'!G:G,'Treat rawdata'!$A:$A,$C$11,'Treat rawdata'!$B:$B,$B19),1)&amp;","</f>
        <v>(45.7,</v>
      </c>
      <c r="H20" s="175" t="str">
        <f>ROUND(SUMIFS('Treat rawdata'!H:H,'Treat rawdata'!$A:$A,$C$11,'Treat rawdata'!$B:$B,$B19),1)&amp;")"</f>
        <v>55.2)</v>
      </c>
      <c r="I20" s="174" t="str">
        <f>"("&amp;ROUND(SUMIFS('Treat rawdata'!J:J,'Treat rawdata'!$A:$A,$C$11,'Treat rawdata'!$B:$B,$B19),1)&amp;","</f>
        <v>(6.8,</v>
      </c>
      <c r="J20" s="175" t="str">
        <f>ROUND(SUMIFS('Treat rawdata'!K:K,'Treat rawdata'!$A:$A,$C$11,'Treat rawdata'!$B:$B,$B19),1)&amp;")"</f>
        <v>12.5)</v>
      </c>
      <c r="K20" s="36"/>
      <c r="L20" s="37"/>
      <c r="M20" s="36"/>
      <c r="N20" s="37"/>
      <c r="O20" s="63" t="s">
        <v>76</v>
      </c>
      <c r="P20" s="238" t="s">
        <v>99</v>
      </c>
      <c r="Q20" s="239"/>
      <c r="R20" s="22"/>
      <c r="S20" s="22"/>
    </row>
    <row r="21" spans="1:19" s="46" customFormat="1" ht="25.5" customHeight="1" x14ac:dyDescent="0.25">
      <c r="A21" s="21"/>
      <c r="B21" s="207" t="s">
        <v>30</v>
      </c>
      <c r="C21" s="207"/>
      <c r="D21" s="131"/>
      <c r="E21" s="245">
        <f>SUMIFS('Treat rawdata'!C:C,'Treat rawdata'!$A:$A,$C$11,'Treat rawdata'!$B:$B,$B21)</f>
        <v>35.56</v>
      </c>
      <c r="F21" s="245"/>
      <c r="G21" s="245">
        <f>SUMIFS('Treat rawdata'!F:F,'Treat rawdata'!$A:$A,$C$11,'Treat rawdata'!$B:$B,$B21)</f>
        <v>44.44</v>
      </c>
      <c r="H21" s="245"/>
      <c r="I21" s="245">
        <f>SUMIFS('Treat rawdata'!I:I,'Treat rawdata'!$A:$A,$C$11,'Treat rawdata'!$B:$B,$B21)</f>
        <v>14.07</v>
      </c>
      <c r="J21" s="245"/>
      <c r="K21" s="244"/>
      <c r="L21" s="244"/>
      <c r="M21" s="244"/>
      <c r="N21" s="244"/>
      <c r="O21" s="63" t="s">
        <v>64</v>
      </c>
      <c r="P21" s="238" t="s">
        <v>229</v>
      </c>
      <c r="Q21" s="239"/>
      <c r="R21" s="22"/>
      <c r="S21" s="22"/>
    </row>
    <row r="22" spans="1:19" s="46" customFormat="1" ht="25.5" customHeight="1" x14ac:dyDescent="0.25">
      <c r="A22" s="21"/>
      <c r="B22" s="246"/>
      <c r="C22" s="246"/>
      <c r="D22" s="173"/>
      <c r="E22" s="174" t="str">
        <f>"("&amp;ROUND(SUMIFS('Treat rawdata'!D:D,'Treat rawdata'!$A:$A,$C$11,'Treat rawdata'!$B:$B,$B21),1)&amp;","</f>
        <v>(31.5,</v>
      </c>
      <c r="F22" s="175" t="str">
        <f>ROUND(SUMIFS('Treat rawdata'!E:E,'Treat rawdata'!$A:$A,$C$11,'Treat rawdata'!$B:$B,$B21),1)&amp;")"</f>
        <v>39.8)</v>
      </c>
      <c r="G22" s="174" t="str">
        <f>"("&amp;ROUND(SUMIFS('Treat rawdata'!G:G,'Treat rawdata'!$A:$A,$C$11,'Treat rawdata'!$B:$B,$B21),1)&amp;","</f>
        <v>(40.2,</v>
      </c>
      <c r="H22" s="175" t="str">
        <f>ROUND(SUMIFS('Treat rawdata'!H:H,'Treat rawdata'!$A:$A,$C$11,'Treat rawdata'!$B:$B,$B21),1)&amp;")"</f>
        <v>48.8)</v>
      </c>
      <c r="I22" s="174" t="str">
        <f>"("&amp;ROUND(SUMIFS('Treat rawdata'!J:J,'Treat rawdata'!$A:$A,$C$11,'Treat rawdata'!$B:$B,$B21),1)&amp;","</f>
        <v>(11.3,</v>
      </c>
      <c r="J22" s="175" t="str">
        <f>ROUND(SUMIFS('Treat rawdata'!K:K,'Treat rawdata'!$A:$A,$C$11,'Treat rawdata'!$B:$B,$B21),1)&amp;")"</f>
        <v>17.3)</v>
      </c>
      <c r="K22" s="36"/>
      <c r="L22" s="37"/>
      <c r="M22" s="36"/>
      <c r="N22" s="37"/>
      <c r="O22" s="63" t="s">
        <v>67</v>
      </c>
      <c r="P22" s="238" t="s">
        <v>100</v>
      </c>
      <c r="Q22" s="239"/>
      <c r="R22" s="22"/>
      <c r="S22" s="22"/>
    </row>
    <row r="23" spans="1:19" s="46" customFormat="1" ht="25.5" customHeight="1" x14ac:dyDescent="0.25">
      <c r="A23" s="21"/>
      <c r="B23" s="207" t="s">
        <v>31</v>
      </c>
      <c r="C23" s="207"/>
      <c r="D23" s="131"/>
      <c r="E23" s="245">
        <f>SUMIFS('Treat rawdata'!C:C,'Treat rawdata'!$A:$A,$C$11,'Treat rawdata'!$B:$B,$B23)</f>
        <v>37.799999999999997</v>
      </c>
      <c r="F23" s="245"/>
      <c r="G23" s="245">
        <f>SUMIFS('Treat rawdata'!F:F,'Treat rawdata'!$A:$A,$C$11,'Treat rawdata'!$B:$B,$B23)</f>
        <v>44.41</v>
      </c>
      <c r="H23" s="245"/>
      <c r="I23" s="245">
        <f>SUMIFS('Treat rawdata'!I:I,'Treat rawdata'!$A:$A,$C$11,'Treat rawdata'!$B:$B,$B23)</f>
        <v>13.22</v>
      </c>
      <c r="J23" s="245"/>
      <c r="K23" s="244"/>
      <c r="L23" s="244"/>
      <c r="M23" s="244"/>
      <c r="N23" s="244"/>
      <c r="O23" s="63" t="s">
        <v>68</v>
      </c>
      <c r="P23" s="238" t="s">
        <v>101</v>
      </c>
      <c r="Q23" s="239"/>
      <c r="R23" s="22"/>
      <c r="S23" s="22"/>
    </row>
    <row r="24" spans="1:19" s="46" customFormat="1" ht="25.5" customHeight="1" x14ac:dyDescent="0.25">
      <c r="A24" s="21"/>
      <c r="B24" s="246"/>
      <c r="C24" s="246"/>
      <c r="D24" s="173"/>
      <c r="E24" s="174" t="str">
        <f>"("&amp;ROUND(SUMIFS('Treat rawdata'!D:D,'Treat rawdata'!$A:$A,$C$11,'Treat rawdata'!$B:$B,$B23),1)&amp;","</f>
        <v>(33.9,</v>
      </c>
      <c r="F24" s="175" t="str">
        <f>ROUND(SUMIFS('Treat rawdata'!E:E,'Treat rawdata'!$A:$A,$C$11,'Treat rawdata'!$B:$B,$B23),1)&amp;")"</f>
        <v>41.9)</v>
      </c>
      <c r="G24" s="174" t="str">
        <f>"("&amp;ROUND(SUMIFS('Treat rawdata'!G:G,'Treat rawdata'!$A:$A,$C$11,'Treat rawdata'!$B:$B,$B23),1)&amp;","</f>
        <v>(40.4,</v>
      </c>
      <c r="H24" s="175" t="str">
        <f>ROUND(SUMIFS('Treat rawdata'!H:H,'Treat rawdata'!$A:$A,$C$11,'Treat rawdata'!$B:$B,$B23),1)&amp;")"</f>
        <v>48.5)</v>
      </c>
      <c r="I24" s="174" t="str">
        <f>"("&amp;ROUND(SUMIFS('Treat rawdata'!J:J,'Treat rawdata'!$A:$A,$C$11,'Treat rawdata'!$B:$B,$B23),1)&amp;","</f>
        <v>(10.6,</v>
      </c>
      <c r="J24" s="175" t="str">
        <f>ROUND(SUMIFS('Treat rawdata'!K:K,'Treat rawdata'!$A:$A,$C$11,'Treat rawdata'!$B:$B,$B23),1)&amp;")"</f>
        <v>16.2)</v>
      </c>
      <c r="K24" s="36"/>
      <c r="L24" s="37"/>
      <c r="M24" s="36"/>
      <c r="N24" s="37"/>
      <c r="O24" s="63" t="s">
        <v>70</v>
      </c>
      <c r="P24" s="238" t="s">
        <v>102</v>
      </c>
      <c r="Q24" s="239"/>
      <c r="R24" s="22"/>
      <c r="S24" s="22"/>
    </row>
    <row r="25" spans="1:19" s="46" customFormat="1" ht="25.5" customHeight="1" x14ac:dyDescent="0.25">
      <c r="A25" s="21"/>
      <c r="B25" s="207" t="s">
        <v>33</v>
      </c>
      <c r="C25" s="207"/>
      <c r="D25" s="131"/>
      <c r="E25" s="245">
        <f>SUMIFS('Treat rawdata'!C:C,'Treat rawdata'!$A:$A,$C$11,'Treat rawdata'!$B:$B,$B25)</f>
        <v>38.83</v>
      </c>
      <c r="F25" s="245"/>
      <c r="G25" s="245">
        <f>SUMIFS('Treat rawdata'!F:F,'Treat rawdata'!$A:$A,$C$11,'Treat rawdata'!$B:$B,$B25)</f>
        <v>53.65</v>
      </c>
      <c r="H25" s="245"/>
      <c r="I25" s="245">
        <f>SUMIFS('Treat rawdata'!I:I,'Treat rawdata'!$A:$A,$C$11,'Treat rawdata'!$B:$B,$B25)</f>
        <v>10.02</v>
      </c>
      <c r="J25" s="245"/>
      <c r="K25" s="244"/>
      <c r="L25" s="244"/>
      <c r="M25" s="244"/>
      <c r="N25" s="244"/>
      <c r="O25" s="63" t="s">
        <v>63</v>
      </c>
      <c r="P25" s="238" t="s">
        <v>103</v>
      </c>
      <c r="Q25" s="239"/>
      <c r="R25" s="22"/>
      <c r="S25" s="22"/>
    </row>
    <row r="26" spans="1:19" s="46" customFormat="1" ht="25.5" customHeight="1" x14ac:dyDescent="0.25">
      <c r="A26" s="21"/>
      <c r="B26" s="246"/>
      <c r="C26" s="246"/>
      <c r="D26" s="173"/>
      <c r="E26" s="174" t="str">
        <f>"("&amp;ROUND(SUMIFS('Treat rawdata'!D:D,'Treat rawdata'!$A:$A,$C$11,'Treat rawdata'!$B:$B,$B25),1)&amp;","</f>
        <v>(34.4,</v>
      </c>
      <c r="F26" s="175" t="str">
        <f>ROUND(SUMIFS('Treat rawdata'!E:E,'Treat rawdata'!$A:$A,$C$11,'Treat rawdata'!$B:$B,$B25),1)&amp;")"</f>
        <v>43.4)</v>
      </c>
      <c r="G26" s="174" t="str">
        <f>"("&amp;ROUND(SUMIFS('Treat rawdata'!G:G,'Treat rawdata'!$A:$A,$C$11,'Treat rawdata'!$B:$B,$B25),1)&amp;","</f>
        <v>(49.1,</v>
      </c>
      <c r="H26" s="175" t="str">
        <f>ROUND(SUMIFS('Treat rawdata'!H:H,'Treat rawdata'!$A:$A,$C$11,'Treat rawdata'!$B:$B,$B25),1)&amp;")"</f>
        <v>58.2)</v>
      </c>
      <c r="I26" s="174" t="str">
        <f>"("&amp;ROUND(SUMIFS('Treat rawdata'!J:J,'Treat rawdata'!$A:$A,$C$11,'Treat rawdata'!$B:$B,$B25),1)&amp;","</f>
        <v>(7.5,</v>
      </c>
      <c r="J26" s="175" t="str">
        <f>ROUND(SUMIFS('Treat rawdata'!K:K,'Treat rawdata'!$A:$A,$C$11,'Treat rawdata'!$B:$B,$B25),1)&amp;")"</f>
        <v>13.1)</v>
      </c>
      <c r="K26" s="36"/>
      <c r="L26" s="37"/>
      <c r="M26" s="36"/>
      <c r="N26" s="37"/>
      <c r="O26" s="63" t="s">
        <v>65</v>
      </c>
      <c r="P26" s="238" t="s">
        <v>104</v>
      </c>
      <c r="Q26" s="239"/>
      <c r="R26" s="22"/>
      <c r="S26" s="22"/>
    </row>
    <row r="27" spans="1:19" s="46" customFormat="1" ht="25.5" customHeight="1" x14ac:dyDescent="0.25">
      <c r="A27" s="21"/>
      <c r="B27" s="207" t="s">
        <v>32</v>
      </c>
      <c r="C27" s="207"/>
      <c r="D27" s="131"/>
      <c r="E27" s="245">
        <f>SUMIFS('Treat rawdata'!C:C,'Treat rawdata'!$A:$A,$C$11,'Treat rawdata'!$B:$B,$B27)</f>
        <v>35.200000000000003</v>
      </c>
      <c r="F27" s="245"/>
      <c r="G27" s="245">
        <f>SUMIFS('Treat rawdata'!F:F,'Treat rawdata'!$A:$A,$C$11,'Treat rawdata'!$B:$B,$B27)</f>
        <v>51.2</v>
      </c>
      <c r="H27" s="245"/>
      <c r="I27" s="245">
        <f>SUMIFS('Treat rawdata'!I:I,'Treat rawdata'!$A:$A,$C$11,'Treat rawdata'!$B:$B,$B27)</f>
        <v>14.4</v>
      </c>
      <c r="J27" s="245"/>
      <c r="K27" s="244"/>
      <c r="L27" s="244"/>
      <c r="M27" s="244"/>
      <c r="N27" s="244"/>
      <c r="O27" s="63" t="s">
        <v>57</v>
      </c>
      <c r="P27" s="240" t="s">
        <v>105</v>
      </c>
      <c r="Q27" s="241"/>
      <c r="R27" s="22"/>
      <c r="S27" s="22"/>
    </row>
    <row r="28" spans="1:19" s="46" customFormat="1" ht="25.5" customHeight="1" x14ac:dyDescent="0.25">
      <c r="A28" s="21"/>
      <c r="B28" s="207"/>
      <c r="C28" s="207"/>
      <c r="D28" s="131"/>
      <c r="E28" s="136" t="str">
        <f>"("&amp;ROUND(SUMIFS('Treat rawdata'!D:D,'Treat rawdata'!$A:$A,$C$11,'Treat rawdata'!$B:$B,$B27),1)&amp;","</f>
        <v>(31.5,</v>
      </c>
      <c r="F28" s="137" t="str">
        <f>ROUND(SUMIFS('Treat rawdata'!E:E,'Treat rawdata'!$A:$A,$C$11,'Treat rawdata'!$B:$B,$B27),1)&amp;")"</f>
        <v>39.1)</v>
      </c>
      <c r="G28" s="136" t="str">
        <f>"("&amp;ROUND(SUMIFS('Treat rawdata'!G:G,'Treat rawdata'!$A:$A,$C$11,'Treat rawdata'!$B:$B,$B27),1)&amp;","</f>
        <v>(47.2,</v>
      </c>
      <c r="H28" s="137" t="str">
        <f>ROUND(SUMIFS('Treat rawdata'!H:H,'Treat rawdata'!$A:$A,$C$11,'Treat rawdata'!$B:$B,$B27),1)&amp;")"</f>
        <v>55.2)</v>
      </c>
      <c r="I28" s="136" t="str">
        <f>"("&amp;ROUND(SUMIFS('Treat rawdata'!J:J,'Treat rawdata'!$A:$A,$C$11,'Treat rawdata'!$B:$B,$B27),1)&amp;","</f>
        <v>(11.7,</v>
      </c>
      <c r="J28" s="137" t="str">
        <f>ROUND(SUMIFS('Treat rawdata'!K:K,'Treat rawdata'!$A:$A,$C$11,'Treat rawdata'!$B:$B,$B27),1)&amp;")"</f>
        <v>17.4)</v>
      </c>
      <c r="K28" s="36"/>
      <c r="L28" s="37"/>
      <c r="M28" s="36"/>
      <c r="N28" s="37"/>
      <c r="O28" s="63" t="s">
        <v>66</v>
      </c>
      <c r="P28" s="238" t="s">
        <v>106</v>
      </c>
      <c r="Q28" s="239"/>
      <c r="R28" s="22"/>
      <c r="S28" s="22"/>
    </row>
    <row r="29" spans="1:19" s="46" customFormat="1" ht="31.5" customHeight="1" x14ac:dyDescent="0.25">
      <c r="A29" s="21"/>
      <c r="B29" s="25"/>
      <c r="C29" s="23"/>
      <c r="D29" s="20"/>
      <c r="E29" s="28"/>
      <c r="F29" s="28"/>
      <c r="G29" s="28"/>
      <c r="H29" s="28"/>
      <c r="I29" s="28"/>
      <c r="J29" s="28"/>
      <c r="K29" s="30"/>
      <c r="L29" s="30"/>
      <c r="M29" s="30"/>
      <c r="N29" s="30"/>
      <c r="O29" s="63" t="s">
        <v>71</v>
      </c>
      <c r="P29" s="240" t="s">
        <v>111</v>
      </c>
      <c r="Q29" s="241"/>
      <c r="R29" s="22"/>
      <c r="S29" s="22"/>
    </row>
    <row r="30" spans="1:19" ht="27" customHeight="1" x14ac:dyDescent="0.25">
      <c r="D30" s="3"/>
      <c r="O30" s="63" t="s">
        <v>72</v>
      </c>
      <c r="P30" s="238" t="s">
        <v>107</v>
      </c>
      <c r="Q30" s="239"/>
    </row>
    <row r="31" spans="1:19" ht="27" customHeight="1" x14ac:dyDescent="0.25">
      <c r="D31" s="3"/>
      <c r="O31" s="63" t="s">
        <v>73</v>
      </c>
      <c r="P31" s="238" t="s">
        <v>108</v>
      </c>
      <c r="Q31" s="239"/>
    </row>
    <row r="32" spans="1:19" ht="27" customHeight="1" x14ac:dyDescent="0.25">
      <c r="D32" s="3"/>
      <c r="O32" s="63" t="s">
        <v>74</v>
      </c>
      <c r="P32" s="238" t="s">
        <v>109</v>
      </c>
      <c r="Q32" s="239"/>
    </row>
    <row r="33" spans="4:17" ht="27" customHeight="1" x14ac:dyDescent="0.25">
      <c r="D33" s="3"/>
      <c r="O33" s="63" t="s">
        <v>75</v>
      </c>
      <c r="P33" s="238" t="s">
        <v>110</v>
      </c>
      <c r="Q33" s="239"/>
    </row>
    <row r="34" spans="4:17" ht="48" customHeight="1" x14ac:dyDescent="0.25">
      <c r="D34" s="3"/>
      <c r="O34" s="63" t="s">
        <v>69</v>
      </c>
      <c r="P34" s="240" t="s">
        <v>112</v>
      </c>
      <c r="Q34" s="241"/>
    </row>
    <row r="35" spans="4:17" ht="27" customHeight="1" x14ac:dyDescent="0.25">
      <c r="D35" s="3"/>
    </row>
    <row r="36" spans="4:17" ht="27" customHeight="1" x14ac:dyDescent="0.25">
      <c r="D36" s="3"/>
    </row>
    <row r="37" spans="4:17" x14ac:dyDescent="0.25">
      <c r="D37" s="3"/>
    </row>
    <row r="38" spans="4:17" x14ac:dyDescent="0.25">
      <c r="D38" s="3"/>
    </row>
    <row r="39" spans="4:17" x14ac:dyDescent="0.25">
      <c r="D39" s="3"/>
    </row>
    <row r="40" spans="4:17" x14ac:dyDescent="0.25">
      <c r="D40" s="3"/>
    </row>
    <row r="41" spans="4:17" x14ac:dyDescent="0.25">
      <c r="D41" s="3"/>
    </row>
    <row r="42" spans="4:17" x14ac:dyDescent="0.25">
      <c r="D42" s="3"/>
    </row>
    <row r="43" spans="4:17" x14ac:dyDescent="0.25">
      <c r="D43" s="3"/>
    </row>
    <row r="44" spans="4:17" x14ac:dyDescent="0.25">
      <c r="D44" s="3"/>
    </row>
  </sheetData>
  <mergeCells count="65">
    <mergeCell ref="O13:Q13"/>
    <mergeCell ref="B14:C14"/>
    <mergeCell ref="E13:J13"/>
    <mergeCell ref="B19:C20"/>
    <mergeCell ref="B21:C22"/>
    <mergeCell ref="M19:N19"/>
    <mergeCell ref="K21:L21"/>
    <mergeCell ref="M21:N21"/>
    <mergeCell ref="K19:L19"/>
    <mergeCell ref="K14:L14"/>
    <mergeCell ref="M14:N14"/>
    <mergeCell ref="M16:N16"/>
    <mergeCell ref="K16:L16"/>
    <mergeCell ref="P18:Q18"/>
    <mergeCell ref="P19:Q19"/>
    <mergeCell ref="B16:C17"/>
    <mergeCell ref="E14:F14"/>
    <mergeCell ref="G14:H14"/>
    <mergeCell ref="I14:J14"/>
    <mergeCell ref="E21:F21"/>
    <mergeCell ref="G21:H21"/>
    <mergeCell ref="I21:J21"/>
    <mergeCell ref="E19:F19"/>
    <mergeCell ref="G19:H19"/>
    <mergeCell ref="I19:J19"/>
    <mergeCell ref="E16:F16"/>
    <mergeCell ref="G16:H16"/>
    <mergeCell ref="I16:J16"/>
    <mergeCell ref="E23:F23"/>
    <mergeCell ref="G23:H23"/>
    <mergeCell ref="I23:J23"/>
    <mergeCell ref="B25:C26"/>
    <mergeCell ref="B27:C28"/>
    <mergeCell ref="E27:F27"/>
    <mergeCell ref="G27:H27"/>
    <mergeCell ref="I27:J27"/>
    <mergeCell ref="B23:C24"/>
    <mergeCell ref="E25:F25"/>
    <mergeCell ref="G25:H25"/>
    <mergeCell ref="I25:J25"/>
    <mergeCell ref="K25:L25"/>
    <mergeCell ref="M25:N25"/>
    <mergeCell ref="P15:Q15"/>
    <mergeCell ref="P16:Q16"/>
    <mergeCell ref="P17:Q17"/>
    <mergeCell ref="P14:Q14"/>
    <mergeCell ref="K27:L27"/>
    <mergeCell ref="M27:N27"/>
    <mergeCell ref="K23:L23"/>
    <mergeCell ref="M23:N23"/>
    <mergeCell ref="P34:Q34"/>
    <mergeCell ref="P33:Q33"/>
    <mergeCell ref="P32:Q32"/>
    <mergeCell ref="P31:Q31"/>
    <mergeCell ref="P30:Q30"/>
    <mergeCell ref="P29:Q29"/>
    <mergeCell ref="P28:Q28"/>
    <mergeCell ref="P27:Q27"/>
    <mergeCell ref="P26:Q26"/>
    <mergeCell ref="P25:Q25"/>
    <mergeCell ref="P24:Q24"/>
    <mergeCell ref="P23:Q23"/>
    <mergeCell ref="P22:Q22"/>
    <mergeCell ref="P21:Q21"/>
    <mergeCell ref="P20:Q20"/>
  </mergeCells>
  <conditionalFormatting sqref="M15:N29">
    <cfRule type="expression" dxfId="0" priority="2">
      <formula>$C$11="NHS West Essex CCG"</formula>
    </cfRule>
  </conditionalFormatting>
  <conditionalFormatting sqref="E16:J16 E19:J19 E21:J21 E23:J23 E25:J25 E27:J27">
    <cfRule type="colorScale" priority="1">
      <colorScale>
        <cfvo type="min"/>
        <cfvo type="max"/>
        <color theme="5" tint="0.79998168889431442"/>
        <color rgb="FFEC7830"/>
      </colorScale>
    </cfRule>
  </conditionalFormatting>
  <hyperlinks>
    <hyperlink ref="Q7" r:id="rId1" xr:uid="{0DFA937A-FBB8-4B41-B1D7-DACC6D35BB8D}"/>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0E1E133-9980-47A6-981A-B41B5CAD167E}">
          <x14:formula1>
            <xm:f>'STP list'!$B$2:$B$21</xm:f>
          </x14:formula1>
          <xm:sqref>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06788-D4A6-4E6A-BF1C-325BF583DC0C}">
  <dimension ref="A2:AD45"/>
  <sheetViews>
    <sheetView showGridLines="0" zoomScale="70" zoomScaleNormal="70" workbookViewId="0">
      <selection activeCell="C12" sqref="C12"/>
    </sheetView>
  </sheetViews>
  <sheetFormatPr defaultColWidth="9.140625" defaultRowHeight="15" x14ac:dyDescent="0.25"/>
  <cols>
    <col min="1" max="1" width="9.140625" style="1"/>
    <col min="2" max="2" width="23.85546875" style="1" customWidth="1"/>
    <col min="3" max="3" width="22.7109375" style="15" customWidth="1"/>
    <col min="4" max="4" width="2.7109375" style="1" customWidth="1"/>
    <col min="5" max="5" width="12" style="14" customWidth="1"/>
    <col min="6" max="6" width="9.7109375" style="14" customWidth="1"/>
    <col min="7" max="7" width="10" style="14" customWidth="1"/>
    <col min="8" max="8" width="9.28515625" style="14" customWidth="1"/>
    <col min="9" max="9" width="12" style="14" customWidth="1"/>
    <col min="10" max="10" width="11.42578125" style="14" customWidth="1"/>
    <col min="11" max="12" width="9.140625" style="14"/>
    <col min="13" max="13" width="2.85546875" style="14" customWidth="1"/>
    <col min="14" max="14" width="11.7109375" style="14" customWidth="1"/>
    <col min="15" max="17" width="11.7109375" style="1" customWidth="1"/>
    <col min="18" max="18" width="11.7109375" style="2" customWidth="1"/>
    <col min="19" max="19" width="11.28515625" style="2" customWidth="1"/>
    <col min="20" max="21" width="9.140625" style="2"/>
    <col min="22" max="22" width="3.42578125" style="3" customWidth="1"/>
    <col min="23" max="28" width="11.85546875" style="1" customWidth="1"/>
    <col min="29" max="30" width="9.140625" style="1"/>
    <col min="31" max="16384" width="9.140625" style="45"/>
  </cols>
  <sheetData>
    <row r="2" spans="2:28" ht="23.25" x14ac:dyDescent="0.35">
      <c r="B2" s="5" t="s">
        <v>116</v>
      </c>
      <c r="C2" s="8"/>
      <c r="D2" s="9"/>
      <c r="E2" s="10"/>
      <c r="F2" s="10"/>
      <c r="G2" s="10"/>
      <c r="H2" s="10"/>
      <c r="I2" s="10"/>
      <c r="J2" s="11"/>
      <c r="K2" s="11"/>
      <c r="L2" s="11"/>
      <c r="M2" s="11"/>
      <c r="N2" s="11"/>
      <c r="O2" s="12"/>
      <c r="P2" s="12"/>
      <c r="Q2" s="12"/>
      <c r="R2" s="12"/>
      <c r="S2" s="12"/>
      <c r="T2" s="12"/>
      <c r="U2" s="12"/>
      <c r="V2" s="12"/>
      <c r="W2" s="12"/>
      <c r="X2" s="12"/>
      <c r="Y2" s="12"/>
      <c r="Z2" s="12"/>
      <c r="AA2" s="12"/>
      <c r="AB2" s="12"/>
    </row>
    <row r="4" spans="2:28" ht="15.75" x14ac:dyDescent="0.25">
      <c r="B4" s="176" t="s">
        <v>5</v>
      </c>
      <c r="C4" s="50"/>
      <c r="D4" s="51"/>
      <c r="E4" s="52"/>
      <c r="F4" s="52"/>
      <c r="G4" s="52"/>
      <c r="H4" s="52"/>
      <c r="I4" s="52"/>
      <c r="J4" s="52"/>
      <c r="K4" s="52"/>
      <c r="L4" s="52"/>
      <c r="M4" s="52"/>
      <c r="N4" s="52"/>
      <c r="O4" s="51"/>
      <c r="P4" s="51"/>
      <c r="Q4" s="51"/>
      <c r="R4" s="51"/>
      <c r="S4" s="51"/>
      <c r="T4" s="51"/>
      <c r="U4" s="51"/>
      <c r="V4" s="51"/>
      <c r="W4" s="53"/>
      <c r="X4" s="53"/>
      <c r="Y4" s="53"/>
      <c r="Z4" s="53"/>
      <c r="AA4" s="53"/>
      <c r="AB4" s="54"/>
    </row>
    <row r="5" spans="2:28" ht="7.5" customHeight="1" x14ac:dyDescent="0.25">
      <c r="B5" s="177"/>
      <c r="C5" s="47"/>
      <c r="D5" s="48"/>
      <c r="E5" s="49"/>
      <c r="F5" s="49"/>
      <c r="G5" s="49"/>
      <c r="H5" s="49"/>
      <c r="I5" s="49"/>
      <c r="J5" s="49"/>
      <c r="K5" s="49"/>
      <c r="L5" s="49"/>
      <c r="M5" s="49"/>
      <c r="N5" s="49"/>
      <c r="O5" s="48"/>
      <c r="P5" s="48"/>
      <c r="Q5" s="48"/>
      <c r="R5" s="48"/>
      <c r="S5" s="48"/>
      <c r="T5" s="48"/>
      <c r="U5" s="48"/>
      <c r="V5" s="48"/>
      <c r="W5" s="55"/>
      <c r="X5" s="55"/>
      <c r="Y5" s="55"/>
      <c r="Z5" s="55"/>
      <c r="AA5" s="55"/>
      <c r="AB5" s="56"/>
    </row>
    <row r="6" spans="2:28" ht="15.75" x14ac:dyDescent="0.25">
      <c r="B6" s="178" t="s">
        <v>115</v>
      </c>
      <c r="C6" s="47"/>
      <c r="D6" s="48"/>
      <c r="E6" s="49"/>
      <c r="F6" s="49"/>
      <c r="G6" s="49"/>
      <c r="H6" s="49"/>
      <c r="I6" s="49"/>
      <c r="J6" s="49"/>
      <c r="K6" s="49"/>
      <c r="L6" s="49"/>
      <c r="M6" s="49"/>
      <c r="N6" s="49"/>
      <c r="O6" s="48"/>
      <c r="P6" s="48"/>
      <c r="Q6" s="48"/>
      <c r="R6" s="48"/>
      <c r="S6" s="48"/>
      <c r="T6" s="48"/>
      <c r="U6" s="48"/>
      <c r="V6" s="48"/>
      <c r="W6" s="55"/>
      <c r="X6" s="55"/>
      <c r="Y6" s="55"/>
      <c r="Z6" s="55"/>
      <c r="AA6" s="55"/>
      <c r="AB6" s="56"/>
    </row>
    <row r="7" spans="2:28" ht="15.75" x14ac:dyDescent="0.25">
      <c r="B7" s="179" t="s">
        <v>233</v>
      </c>
      <c r="C7" s="47"/>
      <c r="D7" s="48"/>
      <c r="E7" s="49"/>
      <c r="F7" s="49"/>
      <c r="G7" s="49"/>
      <c r="H7" s="49"/>
      <c r="I7" s="49"/>
      <c r="J7" s="49"/>
      <c r="K7" s="49"/>
      <c r="L7" s="49"/>
      <c r="M7" s="49"/>
      <c r="N7" s="49"/>
      <c r="O7" s="48"/>
      <c r="P7" s="48"/>
      <c r="Q7" s="48"/>
      <c r="R7" s="48"/>
      <c r="S7" s="48"/>
      <c r="T7" s="48"/>
      <c r="U7" s="48"/>
      <c r="V7" s="48"/>
      <c r="W7" s="55"/>
      <c r="X7" s="55"/>
      <c r="Y7" s="55"/>
      <c r="Z7" s="55"/>
      <c r="AA7" s="55"/>
      <c r="AB7" s="56"/>
    </row>
    <row r="8" spans="2:28" ht="15.75" x14ac:dyDescent="0.25">
      <c r="B8" s="178" t="s">
        <v>114</v>
      </c>
      <c r="C8" s="47"/>
      <c r="D8" s="48"/>
      <c r="E8" s="49"/>
      <c r="F8" s="49"/>
      <c r="G8" s="49"/>
      <c r="H8" s="49"/>
      <c r="I8" s="49"/>
      <c r="J8" s="49"/>
      <c r="K8" s="49"/>
      <c r="L8" s="49"/>
      <c r="M8" s="49"/>
      <c r="N8" s="49"/>
      <c r="O8" s="48"/>
      <c r="P8" s="48"/>
      <c r="T8" s="181" t="s">
        <v>113</v>
      </c>
      <c r="U8" s="48"/>
      <c r="V8" s="48"/>
      <c r="W8" s="55"/>
      <c r="X8" s="55"/>
      <c r="Y8" s="55"/>
      <c r="Z8" s="55"/>
      <c r="AA8" s="55"/>
      <c r="AB8" s="56"/>
    </row>
    <row r="9" spans="2:28" ht="15.75" x14ac:dyDescent="0.25">
      <c r="B9" s="178" t="s">
        <v>232</v>
      </c>
      <c r="C9" s="47"/>
      <c r="D9" s="48"/>
      <c r="E9" s="49"/>
      <c r="F9" s="49"/>
      <c r="G9" s="49"/>
      <c r="H9" s="49"/>
      <c r="I9" s="49"/>
      <c r="J9" s="49"/>
      <c r="K9" s="49"/>
      <c r="L9" s="182" t="s">
        <v>124</v>
      </c>
      <c r="M9" s="49"/>
      <c r="N9" s="49"/>
      <c r="O9" s="48"/>
      <c r="P9" s="48"/>
      <c r="Q9" s="48"/>
      <c r="R9" s="48"/>
      <c r="S9" s="48"/>
      <c r="T9" s="48"/>
      <c r="U9" s="48"/>
      <c r="V9" s="48"/>
      <c r="W9" s="55"/>
      <c r="X9" s="55"/>
      <c r="Y9" s="55"/>
      <c r="Z9" s="55"/>
      <c r="AA9" s="55"/>
      <c r="AB9" s="56"/>
    </row>
    <row r="10" spans="2:28" ht="27.75" customHeight="1" x14ac:dyDescent="0.25">
      <c r="B10" s="180" t="s">
        <v>92</v>
      </c>
      <c r="C10" s="57"/>
      <c r="D10" s="58"/>
      <c r="E10" s="59"/>
      <c r="F10" s="59"/>
      <c r="G10" s="59"/>
      <c r="H10" s="59"/>
      <c r="I10" s="59"/>
      <c r="J10" s="59"/>
      <c r="K10" s="59"/>
      <c r="L10" s="59"/>
      <c r="M10" s="59"/>
      <c r="N10" s="59"/>
      <c r="O10" s="58"/>
      <c r="P10" s="58"/>
      <c r="Q10" s="58"/>
      <c r="R10" s="58"/>
      <c r="S10" s="58"/>
      <c r="T10" s="58"/>
      <c r="U10" s="58"/>
      <c r="V10" s="58"/>
      <c r="W10" s="60"/>
      <c r="X10" s="60"/>
      <c r="Y10" s="60"/>
      <c r="Z10" s="60"/>
      <c r="AA10" s="60"/>
      <c r="AB10" s="61"/>
    </row>
    <row r="12" spans="2:28" ht="18.75" x14ac:dyDescent="0.3">
      <c r="B12" s="43" t="s">
        <v>82</v>
      </c>
      <c r="C12" s="44" t="s">
        <v>60</v>
      </c>
    </row>
    <row r="13" spans="2:28" ht="21" customHeight="1" x14ac:dyDescent="0.25"/>
    <row r="14" spans="2:28" ht="32.25" customHeight="1" x14ac:dyDescent="0.25">
      <c r="E14" s="228" t="s">
        <v>87</v>
      </c>
      <c r="F14" s="228"/>
      <c r="G14" s="228"/>
      <c r="H14" s="228"/>
      <c r="I14" s="228"/>
      <c r="J14" s="228"/>
      <c r="K14" s="38"/>
      <c r="L14" s="38"/>
      <c r="M14" s="1"/>
      <c r="N14" s="228" t="s">
        <v>88</v>
      </c>
      <c r="O14" s="228"/>
      <c r="P14" s="228"/>
      <c r="Q14" s="228"/>
      <c r="R14" s="228"/>
      <c r="S14" s="228"/>
      <c r="V14" s="1"/>
      <c r="W14" s="228" t="s">
        <v>89</v>
      </c>
      <c r="X14" s="228"/>
      <c r="Y14" s="228"/>
      <c r="Z14" s="228"/>
      <c r="AA14" s="228"/>
      <c r="AB14" s="228"/>
    </row>
    <row r="15" spans="2:28" ht="56.25" customHeight="1" x14ac:dyDescent="0.25">
      <c r="B15" s="250" t="s">
        <v>49</v>
      </c>
      <c r="C15" s="250"/>
      <c r="D15" s="16"/>
      <c r="E15" s="204" t="s">
        <v>84</v>
      </c>
      <c r="F15" s="204"/>
      <c r="G15" s="204" t="s">
        <v>85</v>
      </c>
      <c r="H15" s="204"/>
      <c r="I15" s="204" t="s">
        <v>86</v>
      </c>
      <c r="J15" s="204"/>
      <c r="K15" s="249"/>
      <c r="L15" s="249"/>
      <c r="M15" s="16"/>
      <c r="N15" s="204" t="s">
        <v>84</v>
      </c>
      <c r="O15" s="204"/>
      <c r="P15" s="204" t="s">
        <v>85</v>
      </c>
      <c r="Q15" s="204"/>
      <c r="R15" s="204" t="s">
        <v>86</v>
      </c>
      <c r="S15" s="204"/>
      <c r="V15" s="16"/>
      <c r="W15" s="204" t="s">
        <v>84</v>
      </c>
      <c r="X15" s="204"/>
      <c r="Y15" s="204" t="s">
        <v>85</v>
      </c>
      <c r="Z15" s="204"/>
      <c r="AA15" s="204" t="s">
        <v>86</v>
      </c>
      <c r="AB15" s="204"/>
    </row>
    <row r="16" spans="2:28" ht="9.75" customHeight="1" x14ac:dyDescent="0.25">
      <c r="B16" s="16"/>
      <c r="C16" s="17"/>
      <c r="D16" s="16"/>
      <c r="E16" s="18"/>
      <c r="F16" s="18"/>
      <c r="G16" s="18"/>
      <c r="H16" s="18"/>
      <c r="I16" s="18"/>
      <c r="J16" s="18"/>
      <c r="K16" s="32"/>
      <c r="L16" s="32"/>
      <c r="M16" s="16"/>
      <c r="N16" s="18"/>
      <c r="O16" s="18"/>
      <c r="P16" s="18"/>
      <c r="Q16" s="18"/>
      <c r="R16" s="18"/>
      <c r="S16" s="18"/>
      <c r="V16" s="16"/>
      <c r="W16" s="18"/>
      <c r="X16" s="18"/>
      <c r="Y16" s="18"/>
      <c r="Z16" s="18"/>
      <c r="AA16" s="18"/>
      <c r="AB16" s="18"/>
    </row>
    <row r="17" spans="1:30" s="46" customFormat="1" ht="25.5" customHeight="1" x14ac:dyDescent="0.25">
      <c r="A17" s="21"/>
      <c r="B17" s="207" t="s">
        <v>40</v>
      </c>
      <c r="C17" s="207"/>
      <c r="D17" s="131"/>
      <c r="E17" s="245">
        <f>SUMIFS('Treat rawdata'!L:L,'Treat rawdata'!$A:$A,$C$12,'Treat rawdata'!$B:$B,$B17)</f>
        <v>65.02</v>
      </c>
      <c r="F17" s="245"/>
      <c r="G17" s="245">
        <f>SUMIFS('Treat rawdata'!O:O,'Treat rawdata'!$A:$A,$C$12,'Treat rawdata'!$B:$B,$B17)</f>
        <v>34.799999999999997</v>
      </c>
      <c r="H17" s="245"/>
      <c r="I17" s="245">
        <f>SUMIFS('Treat rawdata'!R:R,'Treat rawdata'!$A:$A,$C$12,'Treat rawdata'!$B:$B,$B17)</f>
        <v>86.64</v>
      </c>
      <c r="J17" s="245"/>
      <c r="K17" s="231"/>
      <c r="L17" s="231"/>
      <c r="M17" s="131"/>
      <c r="N17" s="245">
        <f>SUMIFS('Treat rawdata'!U:U,'Treat rawdata'!$A:$A,$C$12,'Treat rawdata'!$B:$B,$B17)</f>
        <v>61.19</v>
      </c>
      <c r="O17" s="245"/>
      <c r="P17" s="245">
        <f>SUMIFS('Treat rawdata'!X:X,'Treat rawdata'!$A:$A,$C$12,'Treat rawdata'!$B:$B,$B17)</f>
        <v>63.48</v>
      </c>
      <c r="Q17" s="245"/>
      <c r="R17" s="245">
        <f>SUMIFS('Treat rawdata'!AA:AA,'Treat rawdata'!$A:$A,$C$12,'Treat rawdata'!$B:$B,$B17)</f>
        <v>61.25</v>
      </c>
      <c r="S17" s="245"/>
      <c r="T17" s="186"/>
      <c r="U17" s="186"/>
      <c r="V17" s="131"/>
      <c r="W17" s="245">
        <f>SUMIFS('Treat rawdata'!AD:AD,'Treat rawdata'!$A:$A,$C$12,'Treat rawdata'!$B:$B,$B17)</f>
        <v>31.16</v>
      </c>
      <c r="X17" s="245"/>
      <c r="Y17" s="245">
        <f>SUMIFS('Treat rawdata'!AG:AG,'Treat rawdata'!$A:$A,$C$12,'Treat rawdata'!$B:$B,$B17)</f>
        <v>24.4</v>
      </c>
      <c r="Z17" s="245"/>
      <c r="AA17" s="245">
        <f>SUMIFS('Treat rawdata'!AJ:AJ,'Treat rawdata'!$A:$A,$C$12,'Treat rawdata'!$B:$B,$B17)</f>
        <v>41.01</v>
      </c>
      <c r="AB17" s="245"/>
      <c r="AC17" s="21"/>
      <c r="AD17" s="21"/>
    </row>
    <row r="18" spans="1:30" s="46" customFormat="1" ht="25.5" customHeight="1" x14ac:dyDescent="0.25">
      <c r="A18" s="21"/>
      <c r="B18" s="207"/>
      <c r="C18" s="207"/>
      <c r="D18" s="169"/>
      <c r="E18" s="136" t="str">
        <f>"("&amp;ROUND(SUMIFS('Treat rawdata'!M:M,'Treat rawdata'!$A:$A,$C$12,'Treat rawdata'!$B:$B,$B17),1)&amp;","</f>
        <v>(64.3,</v>
      </c>
      <c r="F18" s="137" t="str">
        <f>ROUND(SUMIFS('Treat rawdata'!N:N,'Treat rawdata'!$A:$A,$C$12,'Treat rawdata'!$B:$B,$B17),1)&amp;")"</f>
        <v>65.8)</v>
      </c>
      <c r="G18" s="136" t="str">
        <f>"("&amp;ROUND(SUMIFS('Treat rawdata'!P:P,'Treat rawdata'!$A:$A,$C$12,'Treat rawdata'!$B:$B,$B17),1)&amp;","</f>
        <v>(34.1,</v>
      </c>
      <c r="H18" s="137" t="str">
        <f>ROUND(SUMIFS('Treat rawdata'!Q:Q,'Treat rawdata'!$A:$A,$C$12,'Treat rawdata'!$B:$B,$B17),1)&amp;")"</f>
        <v>35.6)</v>
      </c>
      <c r="I18" s="136" t="str">
        <f>"("&amp;ROUND(SUMIFS('Treat rawdata'!S:S,'Treat rawdata'!$A:$A,$C$12,'Treat rawdata'!$B:$B,$B17),1)&amp;","</f>
        <v>(86.1,</v>
      </c>
      <c r="J18" s="137" t="str">
        <f>ROUND(SUMIFS('Treat rawdata'!T:T,'Treat rawdata'!$A:$A,$C$12,'Treat rawdata'!$B:$B,$B17),1)&amp;")"</f>
        <v>87.2)</v>
      </c>
      <c r="K18" s="187"/>
      <c r="L18" s="188"/>
      <c r="M18" s="169"/>
      <c r="N18" s="136" t="str">
        <f>"("&amp;ROUND(SUMIFS('Treat rawdata'!V:V,'Treat rawdata'!$A:$A,$C$12,'Treat rawdata'!$B:$B,$B17),1)&amp;","</f>
        <v>(59.5,</v>
      </c>
      <c r="O18" s="137" t="str">
        <f>ROUND(SUMIFS('Treat rawdata'!W:W,'Treat rawdata'!$A:$A,$C$12,'Treat rawdata'!$B:$B,$B17),1)&amp;")"</f>
        <v>62.8)</v>
      </c>
      <c r="P18" s="136" t="str">
        <f>"("&amp;ROUND(SUMIFS('Treat rawdata'!Y:Y,'Treat rawdata'!$A:$A,$C$12,'Treat rawdata'!$B:$B,$B17),1)&amp;","</f>
        <v>(61.9,</v>
      </c>
      <c r="Q18" s="137" t="str">
        <f>ROUND(SUMIFS('Treat rawdata'!Z:Z,'Treat rawdata'!$A:$A,$C$12,'Treat rawdata'!$B:$B,$B17),1)&amp;")"</f>
        <v>65.1)</v>
      </c>
      <c r="R18" s="136" t="str">
        <f>"("&amp;ROUND(SUMIFS('Treat rawdata'!AB:AB,'Treat rawdata'!$A:$A,$C$12,'Treat rawdata'!$B:$B,$B17),1)&amp;","</f>
        <v>(59.6,</v>
      </c>
      <c r="S18" s="137" t="str">
        <f>ROUND(SUMIFS('Treat rawdata'!AC:AC,'Treat rawdata'!$A:$A,$C$12,'Treat rawdata'!$B:$B,$B17),1)&amp;")"</f>
        <v>62.9)</v>
      </c>
      <c r="T18" s="186"/>
      <c r="U18" s="186"/>
      <c r="V18" s="169"/>
      <c r="W18" s="136" t="str">
        <f>"("&amp;ROUND(SUMIFS('Treat rawdata'!AE:AE,'Treat rawdata'!$A:$A,$C$12,'Treat rawdata'!$B:$B,$B17),1)&amp;","</f>
        <v>(29.4,</v>
      </c>
      <c r="X18" s="137" t="str">
        <f>ROUND(SUMIFS('Treat rawdata'!AF:AF,'Treat rawdata'!$A:$A,$C$12,'Treat rawdata'!$B:$B,$B17),1)&amp;")"</f>
        <v>33)</v>
      </c>
      <c r="Y18" s="136" t="str">
        <f>"("&amp;ROUND(SUMIFS('Treat rawdata'!AH:AH,'Treat rawdata'!$A:$A,$C$12,'Treat rawdata'!$B:$B,$B17),1)&amp;","</f>
        <v>(22.8,</v>
      </c>
      <c r="Z18" s="137" t="str">
        <f>ROUND(SUMIFS('Treat rawdata'!AI:AI,'Treat rawdata'!$A:$A,$C$12,'Treat rawdata'!$B:$B,$B17),1)&amp;")"</f>
        <v>26.1)</v>
      </c>
      <c r="AA18" s="136" t="str">
        <f>"("&amp;ROUND(SUMIFS('Treat rawdata'!AK:AK,'Treat rawdata'!$A:$A,$C$12,'Treat rawdata'!$B:$B,$B17),1)&amp;","</f>
        <v>(39.1,</v>
      </c>
      <c r="AB18" s="137" t="str">
        <f>ROUND(SUMIFS('Treat rawdata'!AL:AL,'Treat rawdata'!$A:$A,$C$12,'Treat rawdata'!$B:$B,$B17),1)&amp;")"</f>
        <v>42.9)</v>
      </c>
      <c r="AC18" s="21"/>
      <c r="AD18" s="21"/>
    </row>
    <row r="19" spans="1:30" s="46" customFormat="1" ht="11.25" customHeight="1" x14ac:dyDescent="0.25">
      <c r="A19" s="21"/>
      <c r="B19" s="130"/>
      <c r="C19" s="130"/>
      <c r="D19" s="131"/>
      <c r="E19" s="130"/>
      <c r="F19" s="130"/>
      <c r="G19" s="130"/>
      <c r="H19" s="130"/>
      <c r="I19" s="130"/>
      <c r="J19" s="130"/>
      <c r="K19" s="189"/>
      <c r="L19" s="189"/>
      <c r="M19" s="131"/>
      <c r="N19" s="130"/>
      <c r="O19" s="130"/>
      <c r="P19" s="130"/>
      <c r="Q19" s="130"/>
      <c r="R19" s="130"/>
      <c r="S19" s="130"/>
      <c r="T19" s="186"/>
      <c r="U19" s="186"/>
      <c r="V19" s="131"/>
      <c r="W19" s="130"/>
      <c r="X19" s="130"/>
      <c r="Y19" s="130"/>
      <c r="Z19" s="130"/>
      <c r="AA19" s="130"/>
      <c r="AB19" s="130"/>
      <c r="AC19" s="21"/>
      <c r="AD19" s="21"/>
    </row>
    <row r="20" spans="1:30" s="46" customFormat="1" ht="25.5" customHeight="1" x14ac:dyDescent="0.25">
      <c r="A20" s="21"/>
      <c r="B20" s="207" t="s">
        <v>28</v>
      </c>
      <c r="C20" s="207"/>
      <c r="D20" s="131"/>
      <c r="E20" s="245">
        <f>SUMIFS('Treat rawdata'!L:L,'Treat rawdata'!$A:$A,$C$12,'Treat rawdata'!$B:$B,$B20)</f>
        <v>62.01</v>
      </c>
      <c r="F20" s="245"/>
      <c r="G20" s="245">
        <f>SUMIFS('Treat rawdata'!O:O,'Treat rawdata'!$A:$A,$C$12,'Treat rawdata'!$B:$B,$B20)</f>
        <v>35.549999999999997</v>
      </c>
      <c r="H20" s="245"/>
      <c r="I20" s="245">
        <f>SUMIFS('Treat rawdata'!R:R,'Treat rawdata'!$A:$A,$C$12,'Treat rawdata'!$B:$B,$B20)</f>
        <v>84.59</v>
      </c>
      <c r="J20" s="245"/>
      <c r="K20" s="231"/>
      <c r="L20" s="231"/>
      <c r="M20" s="131"/>
      <c r="N20" s="245">
        <f>SUMIFS('Treat rawdata'!U:U,'Treat rawdata'!$A:$A,$C$12,'Treat rawdata'!$B:$B,$B20)</f>
        <v>58.51</v>
      </c>
      <c r="O20" s="245"/>
      <c r="P20" s="245">
        <f>SUMIFS('Treat rawdata'!X:X,'Treat rawdata'!$A:$A,$C$12,'Treat rawdata'!$B:$B,$B20)</f>
        <v>60.33</v>
      </c>
      <c r="Q20" s="245"/>
      <c r="R20" s="245">
        <f>SUMIFS('Treat rawdata'!AA:AA,'Treat rawdata'!$A:$A,$C$12,'Treat rawdata'!$B:$B,$B20)</f>
        <v>56.88</v>
      </c>
      <c r="S20" s="245"/>
      <c r="T20" s="186"/>
      <c r="U20" s="186"/>
      <c r="V20" s="131"/>
      <c r="W20" s="245">
        <f>SUMIFS('Treat rawdata'!AD:AD,'Treat rawdata'!$A:$A,$C$12,'Treat rawdata'!$B:$B,$B20)</f>
        <v>28.92</v>
      </c>
      <c r="X20" s="245"/>
      <c r="Y20" s="245">
        <f>SUMIFS('Treat rawdata'!AG:AG,'Treat rawdata'!$A:$A,$C$12,'Treat rawdata'!$B:$B,$B20)</f>
        <v>24.5</v>
      </c>
      <c r="Z20" s="245"/>
      <c r="AA20" s="245">
        <f>SUMIFS('Treat rawdata'!AJ:AJ,'Treat rawdata'!$A:$A,$C$12,'Treat rawdata'!$B:$B,$B20)</f>
        <v>41.06</v>
      </c>
      <c r="AB20" s="245"/>
      <c r="AC20" s="21"/>
      <c r="AD20" s="21"/>
    </row>
    <row r="21" spans="1:30" s="46" customFormat="1" ht="25.5" customHeight="1" x14ac:dyDescent="0.25">
      <c r="A21" s="21"/>
      <c r="B21" s="251"/>
      <c r="C21" s="251"/>
      <c r="D21" s="190"/>
      <c r="E21" s="191" t="str">
        <f>"("&amp;ROUND(SUMIFS('Treat rawdata'!M:M,'Treat rawdata'!$A:$A,$C$12,'Treat rawdata'!$B:$B,$B20),1)&amp;","</f>
        <v>(60.1,</v>
      </c>
      <c r="F21" s="192" t="str">
        <f>ROUND(SUMIFS('Treat rawdata'!N:N,'Treat rawdata'!$A:$A,$C$12,'Treat rawdata'!$B:$B,$B20),1)&amp;")"</f>
        <v>63.9)</v>
      </c>
      <c r="G21" s="191" t="str">
        <f>"("&amp;ROUND(SUMIFS('Treat rawdata'!P:P,'Treat rawdata'!$A:$A,$C$12,'Treat rawdata'!$B:$B,$B20),1)&amp;","</f>
        <v>(33.7,</v>
      </c>
      <c r="H21" s="192" t="str">
        <f>ROUND(SUMIFS('Treat rawdata'!Q:Q,'Treat rawdata'!$A:$A,$C$12,'Treat rawdata'!$B:$B,$B20),1)&amp;")"</f>
        <v>37.4)</v>
      </c>
      <c r="I21" s="136" t="str">
        <f>"("&amp;ROUND(SUMIFS('Treat rawdata'!S:S,'Treat rawdata'!$A:$A,$C$12,'Treat rawdata'!$B:$B,$B20),1)&amp;","</f>
        <v>(83.2,</v>
      </c>
      <c r="J21" s="137" t="str">
        <f>ROUND(SUMIFS('Treat rawdata'!T:T,'Treat rawdata'!$A:$A,$C$12,'Treat rawdata'!$B:$B,$B20),1)&amp;")"</f>
        <v>85.9)</v>
      </c>
      <c r="K21" s="187"/>
      <c r="L21" s="188"/>
      <c r="M21" s="190"/>
      <c r="N21" s="191" t="str">
        <f>"("&amp;ROUND(SUMIFS('Treat rawdata'!V:V,'Treat rawdata'!$A:$A,$C$12,'Treat rawdata'!$B:$B,$B20),1)&amp;","</f>
        <v>(54.3,</v>
      </c>
      <c r="O21" s="192" t="str">
        <f>ROUND(SUMIFS('Treat rawdata'!W:W,'Treat rawdata'!$A:$A,$C$12,'Treat rawdata'!$B:$B,$B20),1)&amp;")"</f>
        <v>62.7)</v>
      </c>
      <c r="P21" s="191" t="str">
        <f>"("&amp;ROUND(SUMIFS('Treat rawdata'!Y:Y,'Treat rawdata'!$A:$A,$C$12,'Treat rawdata'!$B:$B,$B20),1)&amp;","</f>
        <v>(56.1,</v>
      </c>
      <c r="Q21" s="192" t="str">
        <f>ROUND(SUMIFS('Treat rawdata'!Z:Z,'Treat rawdata'!$A:$A,$C$12,'Treat rawdata'!$B:$B,$B20),1)&amp;")"</f>
        <v>64.4)</v>
      </c>
      <c r="R21" s="191" t="str">
        <f>"("&amp;ROUND(SUMIFS('Treat rawdata'!AB:AB,'Treat rawdata'!$A:$A,$C$12,'Treat rawdata'!$B:$B,$B20),1)&amp;","</f>
        <v>(52.6,</v>
      </c>
      <c r="S21" s="192" t="str">
        <f>ROUND(SUMIFS('Treat rawdata'!AC:AC,'Treat rawdata'!$A:$A,$C$12,'Treat rawdata'!$B:$B,$B20),1)&amp;")"</f>
        <v>61.1)</v>
      </c>
      <c r="T21" s="186"/>
      <c r="U21" s="186"/>
      <c r="V21" s="190"/>
      <c r="W21" s="191" t="str">
        <f>"("&amp;ROUND(SUMIFS('Treat rawdata'!AE:AE,'Treat rawdata'!$A:$A,$C$12,'Treat rawdata'!$B:$B,$B20),1)&amp;","</f>
        <v>(24.8,</v>
      </c>
      <c r="X21" s="192" t="str">
        <f>ROUND(SUMIFS('Treat rawdata'!AF:AF,'Treat rawdata'!$A:$A,$C$12,'Treat rawdata'!$B:$B,$B20),1)&amp;")"</f>
        <v>33.3)</v>
      </c>
      <c r="Y21" s="191" t="str">
        <f>"("&amp;ROUND(SUMIFS('Treat rawdata'!AH:AH,'Treat rawdata'!$A:$A,$C$12,'Treat rawdata'!$B:$B,$B20),1)&amp;","</f>
        <v>(20.6,</v>
      </c>
      <c r="Z21" s="192" t="str">
        <f>ROUND(SUMIFS('Treat rawdata'!AI:AI,'Treat rawdata'!$A:$A,$C$12,'Treat rawdata'!$B:$B,$B20),1)&amp;")"</f>
        <v>28.7)</v>
      </c>
      <c r="AA21" s="191" t="str">
        <f>"("&amp;ROUND(SUMIFS('Treat rawdata'!AK:AK,'Treat rawdata'!$A:$A,$C$12,'Treat rawdata'!$B:$B,$B20),1)&amp;","</f>
        <v>(36.5,</v>
      </c>
      <c r="AB21" s="192" t="str">
        <f>ROUND(SUMIFS('Treat rawdata'!AL:AL,'Treat rawdata'!$A:$A,$C$12,'Treat rawdata'!$B:$B,$B20),1)&amp;")"</f>
        <v>45.8)</v>
      </c>
      <c r="AC21" s="21"/>
      <c r="AD21" s="21"/>
    </row>
    <row r="22" spans="1:30" s="46" customFormat="1" ht="25.5" customHeight="1" x14ac:dyDescent="0.25">
      <c r="A22" s="21"/>
      <c r="B22" s="207" t="s">
        <v>30</v>
      </c>
      <c r="C22" s="207"/>
      <c r="D22" s="131"/>
      <c r="E22" s="245">
        <f>SUMIFS('Treat rawdata'!L:L,'Treat rawdata'!$A:$A,$C$12,'Treat rawdata'!$B:$B,$B22)</f>
        <v>68.98</v>
      </c>
      <c r="F22" s="245"/>
      <c r="G22" s="245">
        <f>SUMIFS('Treat rawdata'!O:O,'Treat rawdata'!$A:$A,$C$12,'Treat rawdata'!$B:$B,$B22)</f>
        <v>35.44</v>
      </c>
      <c r="H22" s="245"/>
      <c r="I22" s="252">
        <f>SUMIFS('Treat rawdata'!R:R,'Treat rawdata'!$A:$A,$C$12,'Treat rawdata'!$B:$B,$B22)</f>
        <v>89.32</v>
      </c>
      <c r="J22" s="252"/>
      <c r="K22" s="231"/>
      <c r="L22" s="231"/>
      <c r="M22" s="131"/>
      <c r="N22" s="245">
        <f>SUMIFS('Treat rawdata'!U:U,'Treat rawdata'!$A:$A,$C$12,'Treat rawdata'!$B:$B,$B22)</f>
        <v>65.400000000000006</v>
      </c>
      <c r="O22" s="245"/>
      <c r="P22" s="245">
        <f>SUMIFS('Treat rawdata'!X:X,'Treat rawdata'!$A:$A,$C$12,'Treat rawdata'!$B:$B,$B22)</f>
        <v>67.59</v>
      </c>
      <c r="Q22" s="245"/>
      <c r="R22" s="245">
        <f>SUMIFS('Treat rawdata'!AA:AA,'Treat rawdata'!$A:$A,$C$12,'Treat rawdata'!$B:$B,$B22)</f>
        <v>67.45</v>
      </c>
      <c r="S22" s="245"/>
      <c r="T22" s="186"/>
      <c r="U22" s="186"/>
      <c r="V22" s="131"/>
      <c r="W22" s="245">
        <f>SUMIFS('Treat rawdata'!AD:AD,'Treat rawdata'!$A:$A,$C$12,'Treat rawdata'!$B:$B,$B22)</f>
        <v>29.8</v>
      </c>
      <c r="X22" s="245"/>
      <c r="Y22" s="245">
        <f>SUMIFS('Treat rawdata'!AG:AG,'Treat rawdata'!$A:$A,$C$12,'Treat rawdata'!$B:$B,$B22)</f>
        <v>27.34</v>
      </c>
      <c r="Z22" s="245"/>
      <c r="AA22" s="245">
        <f>SUMIFS('Treat rawdata'!AJ:AJ,'Treat rawdata'!$A:$A,$C$12,'Treat rawdata'!$B:$B,$B22)</f>
        <v>39.659999999999997</v>
      </c>
      <c r="AB22" s="245"/>
      <c r="AC22" s="21"/>
      <c r="AD22" s="21"/>
    </row>
    <row r="23" spans="1:30" s="46" customFormat="1" ht="25.5" customHeight="1" x14ac:dyDescent="0.25">
      <c r="A23" s="21"/>
      <c r="B23" s="251"/>
      <c r="C23" s="251"/>
      <c r="D23" s="190"/>
      <c r="E23" s="191" t="str">
        <f>"("&amp;ROUND(SUMIFS('Treat rawdata'!M:M,'Treat rawdata'!$A:$A,$C$12,'Treat rawdata'!$B:$B,$B22),1)&amp;","</f>
        <v>(67.3,</v>
      </c>
      <c r="F23" s="192" t="str">
        <f>ROUND(SUMIFS('Treat rawdata'!N:N,'Treat rawdata'!$A:$A,$C$12,'Treat rawdata'!$B:$B,$B22),1)&amp;")"</f>
        <v>70.6)</v>
      </c>
      <c r="G23" s="191" t="str">
        <f>"("&amp;ROUND(SUMIFS('Treat rawdata'!P:P,'Treat rawdata'!$A:$A,$C$12,'Treat rawdata'!$B:$B,$B22),1)&amp;","</f>
        <v>(33.8,</v>
      </c>
      <c r="H23" s="192" t="str">
        <f>ROUND(SUMIFS('Treat rawdata'!Q:Q,'Treat rawdata'!$A:$A,$C$12,'Treat rawdata'!$B:$B,$B22),1)&amp;")"</f>
        <v>37.1)</v>
      </c>
      <c r="I23" s="191" t="str">
        <f>"("&amp;ROUND(SUMIFS('Treat rawdata'!S:S,'Treat rawdata'!$A:$A,$C$12,'Treat rawdata'!$B:$B,$B22),1)&amp;","</f>
        <v>(88.2,</v>
      </c>
      <c r="J23" s="192" t="str">
        <f>ROUND(SUMIFS('Treat rawdata'!T:T,'Treat rawdata'!$A:$A,$C$12,'Treat rawdata'!$B:$B,$B22),1)&amp;")"</f>
        <v>90.4)</v>
      </c>
      <c r="K23" s="187"/>
      <c r="L23" s="188"/>
      <c r="M23" s="190"/>
      <c r="N23" s="191" t="str">
        <f>"("&amp;ROUND(SUMIFS('Treat rawdata'!V:V,'Treat rawdata'!$A:$A,$C$12,'Treat rawdata'!$B:$B,$B22),1)&amp;","</f>
        <v>(61.7,</v>
      </c>
      <c r="O23" s="192" t="str">
        <f>ROUND(SUMIFS('Treat rawdata'!W:W,'Treat rawdata'!$A:$A,$C$12,'Treat rawdata'!$B:$B,$B22),1)&amp;")"</f>
        <v>69)</v>
      </c>
      <c r="P23" s="191" t="str">
        <f>"("&amp;ROUND(SUMIFS('Treat rawdata'!Y:Y,'Treat rawdata'!$A:$A,$C$12,'Treat rawdata'!$B:$B,$B22),1)&amp;","</f>
        <v>(63.9,</v>
      </c>
      <c r="Q23" s="192" t="str">
        <f>ROUND(SUMIFS('Treat rawdata'!Z:Z,'Treat rawdata'!$A:$A,$C$12,'Treat rawdata'!$B:$B,$B22),1)&amp;")"</f>
        <v>71.1)</v>
      </c>
      <c r="R23" s="191" t="str">
        <f>"("&amp;ROUND(SUMIFS('Treat rawdata'!AB:AB,'Treat rawdata'!$A:$A,$C$12,'Treat rawdata'!$B:$B,$B22),1)&amp;","</f>
        <v>(63.8,</v>
      </c>
      <c r="S23" s="192" t="str">
        <f>ROUND(SUMIFS('Treat rawdata'!AC:AC,'Treat rawdata'!$A:$A,$C$12,'Treat rawdata'!$B:$B,$B22),1)&amp;")"</f>
        <v>71)</v>
      </c>
      <c r="T23" s="186"/>
      <c r="U23" s="186"/>
      <c r="V23" s="190"/>
      <c r="W23" s="191" t="str">
        <f>"("&amp;ROUND(SUMIFS('Treat rawdata'!AE:AE,'Treat rawdata'!$A:$A,$C$12,'Treat rawdata'!$B:$B,$B22),1)&amp;","</f>
        <v>(25.4,</v>
      </c>
      <c r="X23" s="192" t="str">
        <f>ROUND(SUMIFS('Treat rawdata'!AF:AF,'Treat rawdata'!$A:$A,$C$12,'Treat rawdata'!$B:$B,$B22),1)&amp;")"</f>
        <v>34.5)</v>
      </c>
      <c r="Y23" s="191" t="str">
        <f>"("&amp;ROUND(SUMIFS('Treat rawdata'!AH:AH,'Treat rawdata'!$A:$A,$C$12,'Treat rawdata'!$B:$B,$B22),1)&amp;","</f>
        <v>(23.1,</v>
      </c>
      <c r="Z23" s="192" t="str">
        <f>ROUND(SUMIFS('Treat rawdata'!AI:AI,'Treat rawdata'!$A:$A,$C$12,'Treat rawdata'!$B:$B,$B22),1)&amp;")"</f>
        <v>32)</v>
      </c>
      <c r="AA23" s="191" t="str">
        <f>"("&amp;ROUND(SUMIFS('Treat rawdata'!AK:AK,'Treat rawdata'!$A:$A,$C$12,'Treat rawdata'!$B:$B,$B22),1)&amp;","</f>
        <v>(34.9,</v>
      </c>
      <c r="AB23" s="192" t="str">
        <f>ROUND(SUMIFS('Treat rawdata'!AL:AL,'Treat rawdata'!$A:$A,$C$12,'Treat rawdata'!$B:$B,$B22),1)&amp;")"</f>
        <v>44.6)</v>
      </c>
      <c r="AC23" s="21"/>
      <c r="AD23" s="21"/>
    </row>
    <row r="24" spans="1:30" s="46" customFormat="1" ht="25.5" customHeight="1" x14ac:dyDescent="0.25">
      <c r="A24" s="21"/>
      <c r="B24" s="207" t="s">
        <v>31</v>
      </c>
      <c r="C24" s="207"/>
      <c r="D24" s="131"/>
      <c r="E24" s="245">
        <f>SUMIFS('Treat rawdata'!L:L,'Treat rawdata'!$A:$A,$C$12,'Treat rawdata'!$B:$B,$B24)</f>
        <v>63.52</v>
      </c>
      <c r="F24" s="245"/>
      <c r="G24" s="245">
        <f>SUMIFS('Treat rawdata'!O:O,'Treat rawdata'!$A:$A,$C$12,'Treat rawdata'!$B:$B,$B24)</f>
        <v>31.46</v>
      </c>
      <c r="H24" s="245"/>
      <c r="I24" s="245">
        <f>SUMIFS('Treat rawdata'!R:R,'Treat rawdata'!$A:$A,$C$12,'Treat rawdata'!$B:$B,$B24)</f>
        <v>86.39</v>
      </c>
      <c r="J24" s="245"/>
      <c r="K24" s="231"/>
      <c r="L24" s="231"/>
      <c r="M24" s="131"/>
      <c r="N24" s="245">
        <f>SUMIFS('Treat rawdata'!U:U,'Treat rawdata'!$A:$A,$C$12,'Treat rawdata'!$B:$B,$B24)</f>
        <v>61.03</v>
      </c>
      <c r="O24" s="245"/>
      <c r="P24" s="245">
        <f>SUMIFS('Treat rawdata'!X:X,'Treat rawdata'!$A:$A,$C$12,'Treat rawdata'!$B:$B,$B24)</f>
        <v>58.93</v>
      </c>
      <c r="Q24" s="245"/>
      <c r="R24" s="245">
        <f>SUMIFS('Treat rawdata'!AA:AA,'Treat rawdata'!$A:$A,$C$12,'Treat rawdata'!$B:$B,$B24)</f>
        <v>60.09</v>
      </c>
      <c r="S24" s="245"/>
      <c r="T24" s="186"/>
      <c r="U24" s="186"/>
      <c r="V24" s="131"/>
      <c r="W24" s="245">
        <f>SUMIFS('Treat rawdata'!AD:AD,'Treat rawdata'!$A:$A,$C$12,'Treat rawdata'!$B:$B,$B24)</f>
        <v>29.72</v>
      </c>
      <c r="X24" s="245"/>
      <c r="Y24" s="245">
        <f>SUMIFS('Treat rawdata'!AG:AG,'Treat rawdata'!$A:$A,$C$12,'Treat rawdata'!$B:$B,$B24)</f>
        <v>21.8</v>
      </c>
      <c r="Z24" s="245"/>
      <c r="AA24" s="245">
        <f>SUMIFS('Treat rawdata'!AJ:AJ,'Treat rawdata'!$A:$A,$C$12,'Treat rawdata'!$B:$B,$B24)</f>
        <v>37.909999999999997</v>
      </c>
      <c r="AB24" s="245"/>
      <c r="AC24" s="21"/>
      <c r="AD24" s="21"/>
    </row>
    <row r="25" spans="1:30" s="46" customFormat="1" ht="25.5" customHeight="1" x14ac:dyDescent="0.25">
      <c r="A25" s="21"/>
      <c r="B25" s="251"/>
      <c r="C25" s="251"/>
      <c r="D25" s="190"/>
      <c r="E25" s="191" t="str">
        <f>"("&amp;ROUND(SUMIFS('Treat rawdata'!M:M,'Treat rawdata'!$A:$A,$C$12,'Treat rawdata'!$B:$B,$B24),1)&amp;","</f>
        <v>(61.9,</v>
      </c>
      <c r="F25" s="192" t="str">
        <f>ROUND(SUMIFS('Treat rawdata'!N:N,'Treat rawdata'!$A:$A,$C$12,'Treat rawdata'!$B:$B,$B24),1)&amp;")"</f>
        <v>65.1)</v>
      </c>
      <c r="G25" s="191" t="str">
        <f>"("&amp;ROUND(SUMIFS('Treat rawdata'!P:P,'Treat rawdata'!$A:$A,$C$12,'Treat rawdata'!$B:$B,$B24),1)&amp;","</f>
        <v>(29.9,</v>
      </c>
      <c r="H25" s="192" t="str">
        <f>ROUND(SUMIFS('Treat rawdata'!Q:Q,'Treat rawdata'!$A:$A,$C$12,'Treat rawdata'!$B:$B,$B24),1)&amp;")"</f>
        <v>33)</v>
      </c>
      <c r="I25" s="191" t="str">
        <f>"("&amp;ROUND(SUMIFS('Treat rawdata'!S:S,'Treat rawdata'!$A:$A,$C$12,'Treat rawdata'!$B:$B,$B24),1)&amp;","</f>
        <v>(85.2,</v>
      </c>
      <c r="J25" s="192" t="str">
        <f>ROUND(SUMIFS('Treat rawdata'!T:T,'Treat rawdata'!$A:$A,$C$12,'Treat rawdata'!$B:$B,$B24),1)&amp;")"</f>
        <v>87.5)</v>
      </c>
      <c r="K25" s="187"/>
      <c r="L25" s="188"/>
      <c r="M25" s="190"/>
      <c r="N25" s="191" t="str">
        <f>"("&amp;ROUND(SUMIFS('Treat rawdata'!V:V,'Treat rawdata'!$A:$A,$C$12,'Treat rawdata'!$B:$B,$B24),1)&amp;","</f>
        <v>(57.7,</v>
      </c>
      <c r="O25" s="192" t="str">
        <f>ROUND(SUMIFS('Treat rawdata'!W:W,'Treat rawdata'!$A:$A,$C$12,'Treat rawdata'!$B:$B,$B24),1)&amp;")"</f>
        <v>64.3)</v>
      </c>
      <c r="P25" s="191" t="str">
        <f>"("&amp;ROUND(SUMIFS('Treat rawdata'!Y:Y,'Treat rawdata'!$A:$A,$C$12,'Treat rawdata'!$B:$B,$B24),1)&amp;","</f>
        <v>(55.6,</v>
      </c>
      <c r="Q25" s="192" t="str">
        <f>ROUND(SUMIFS('Treat rawdata'!Z:Z,'Treat rawdata'!$A:$A,$C$12,'Treat rawdata'!$B:$B,$B24),1)&amp;")"</f>
        <v>62.2)</v>
      </c>
      <c r="R25" s="191" t="str">
        <f>"("&amp;ROUND(SUMIFS('Treat rawdata'!AB:AB,'Treat rawdata'!$A:$A,$C$12,'Treat rawdata'!$B:$B,$B24),1)&amp;","</f>
        <v>(56.7,</v>
      </c>
      <c r="S25" s="192" t="str">
        <f>ROUND(SUMIFS('Treat rawdata'!AC:AC,'Treat rawdata'!$A:$A,$C$12,'Treat rawdata'!$B:$B,$B24),1)&amp;")"</f>
        <v>63.4)</v>
      </c>
      <c r="T25" s="186"/>
      <c r="U25" s="186"/>
      <c r="V25" s="190"/>
      <c r="W25" s="191" t="str">
        <f>"("&amp;ROUND(SUMIFS('Treat rawdata'!AE:AE,'Treat rawdata'!$A:$A,$C$12,'Treat rawdata'!$B:$B,$B24),1)&amp;","</f>
        <v>(26.5,</v>
      </c>
      <c r="X25" s="192" t="str">
        <f>ROUND(SUMIFS('Treat rawdata'!AF:AF,'Treat rawdata'!$A:$A,$C$12,'Treat rawdata'!$B:$B,$B24),1)&amp;")"</f>
        <v>33.1)</v>
      </c>
      <c r="Y25" s="191" t="str">
        <f>"("&amp;ROUND(SUMIFS('Treat rawdata'!AH:AH,'Treat rawdata'!$A:$A,$C$12,'Treat rawdata'!$B:$B,$B24),1)&amp;","</f>
        <v>(18.9,</v>
      </c>
      <c r="Z25" s="192" t="str">
        <f>ROUND(SUMIFS('Treat rawdata'!AI:AI,'Treat rawdata'!$A:$A,$C$12,'Treat rawdata'!$B:$B,$B24),1)&amp;")"</f>
        <v>24.9)</v>
      </c>
      <c r="AA25" s="191" t="str">
        <f>"("&amp;ROUND(SUMIFS('Treat rawdata'!AK:AK,'Treat rawdata'!$A:$A,$C$12,'Treat rawdata'!$B:$B,$B24),1)&amp;","</f>
        <v>(34.4,</v>
      </c>
      <c r="AB25" s="192" t="str">
        <f>ROUND(SUMIFS('Treat rawdata'!AL:AL,'Treat rawdata'!$A:$A,$C$12,'Treat rawdata'!$B:$B,$B24),1)&amp;")"</f>
        <v>41.5)</v>
      </c>
      <c r="AC25" s="21"/>
      <c r="AD25" s="21"/>
    </row>
    <row r="26" spans="1:30" s="46" customFormat="1" ht="25.5" customHeight="1" x14ac:dyDescent="0.25">
      <c r="A26" s="21"/>
      <c r="B26" s="207" t="s">
        <v>33</v>
      </c>
      <c r="C26" s="207"/>
      <c r="D26" s="131"/>
      <c r="E26" s="245">
        <f>SUMIFS('Treat rawdata'!L:L,'Treat rawdata'!$A:$A,$C$12,'Treat rawdata'!$B:$B,$B26)</f>
        <v>66.63</v>
      </c>
      <c r="F26" s="245"/>
      <c r="G26" s="245">
        <f>SUMIFS('Treat rawdata'!O:O,'Treat rawdata'!$A:$A,$C$12,'Treat rawdata'!$B:$B,$B26)</f>
        <v>36.700000000000003</v>
      </c>
      <c r="H26" s="245"/>
      <c r="I26" s="245">
        <f>SUMIFS('Treat rawdata'!R:R,'Treat rawdata'!$A:$A,$C$12,'Treat rawdata'!$B:$B,$B26)</f>
        <v>86.28</v>
      </c>
      <c r="J26" s="245"/>
      <c r="K26" s="231"/>
      <c r="L26" s="231"/>
      <c r="M26" s="131"/>
      <c r="N26" s="245">
        <f>SUMIFS('Treat rawdata'!U:U,'Treat rawdata'!$A:$A,$C$12,'Treat rawdata'!$B:$B,$B26)</f>
        <v>62.62</v>
      </c>
      <c r="O26" s="245"/>
      <c r="P26" s="245">
        <f>SUMIFS('Treat rawdata'!X:X,'Treat rawdata'!$A:$A,$C$12,'Treat rawdata'!$B:$B,$B26)</f>
        <v>66.67</v>
      </c>
      <c r="Q26" s="245"/>
      <c r="R26" s="245">
        <f>SUMIFS('Treat rawdata'!AA:AA,'Treat rawdata'!$A:$A,$C$12,'Treat rawdata'!$B:$B,$B26)</f>
        <v>62.46</v>
      </c>
      <c r="S26" s="245"/>
      <c r="T26" s="186"/>
      <c r="U26" s="186"/>
      <c r="V26" s="131"/>
      <c r="W26" s="245">
        <f>SUMIFS('Treat rawdata'!AD:AD,'Treat rawdata'!$A:$A,$C$12,'Treat rawdata'!$B:$B,$B26)</f>
        <v>34.81</v>
      </c>
      <c r="X26" s="245"/>
      <c r="Y26" s="245">
        <f>SUMIFS('Treat rawdata'!AG:AG,'Treat rawdata'!$A:$A,$C$12,'Treat rawdata'!$B:$B,$B26)</f>
        <v>22.26</v>
      </c>
      <c r="Z26" s="245"/>
      <c r="AA26" s="245">
        <f>SUMIFS('Treat rawdata'!AJ:AJ,'Treat rawdata'!$A:$A,$C$12,'Treat rawdata'!$B:$B,$B26)</f>
        <v>46.11</v>
      </c>
      <c r="AB26" s="245"/>
      <c r="AC26" s="21"/>
      <c r="AD26" s="21"/>
    </row>
    <row r="27" spans="1:30" s="46" customFormat="1" ht="25.5" customHeight="1" x14ac:dyDescent="0.25">
      <c r="A27" s="21"/>
      <c r="B27" s="251"/>
      <c r="C27" s="251"/>
      <c r="D27" s="190"/>
      <c r="E27" s="191" t="str">
        <f>"("&amp;ROUND(SUMIFS('Treat rawdata'!M:M,'Treat rawdata'!$A:$A,$C$12,'Treat rawdata'!$B:$B,$B26),1)&amp;","</f>
        <v>(64.9,</v>
      </c>
      <c r="F27" s="192" t="str">
        <f>ROUND(SUMIFS('Treat rawdata'!N:N,'Treat rawdata'!$A:$A,$C$12,'Treat rawdata'!$B:$B,$B26),1)&amp;")"</f>
        <v>68.3)</v>
      </c>
      <c r="G27" s="191" t="str">
        <f>"("&amp;ROUND(SUMIFS('Treat rawdata'!P:P,'Treat rawdata'!$A:$A,$C$12,'Treat rawdata'!$B:$B,$B26),1)&amp;","</f>
        <v>(35,</v>
      </c>
      <c r="H27" s="192" t="str">
        <f>ROUND(SUMIFS('Treat rawdata'!Q:Q,'Treat rawdata'!$A:$A,$C$12,'Treat rawdata'!$B:$B,$B26),1)&amp;")"</f>
        <v>38.5)</v>
      </c>
      <c r="I27" s="191" t="str">
        <f>"("&amp;ROUND(SUMIFS('Treat rawdata'!S:S,'Treat rawdata'!$A:$A,$C$12,'Treat rawdata'!$B:$B,$B26),1)&amp;","</f>
        <v>(85,</v>
      </c>
      <c r="J27" s="192" t="str">
        <f>ROUND(SUMIFS('Treat rawdata'!T:T,'Treat rawdata'!$A:$A,$C$12,'Treat rawdata'!$B:$B,$B26),1)&amp;")"</f>
        <v>87.5)</v>
      </c>
      <c r="K27" s="187"/>
      <c r="L27" s="188"/>
      <c r="M27" s="190"/>
      <c r="N27" s="191" t="str">
        <f>"("&amp;ROUND(SUMIFS('Treat rawdata'!V:V,'Treat rawdata'!$A:$A,$C$12,'Treat rawdata'!$B:$B,$B26),1)&amp;","</f>
        <v>(58.7,</v>
      </c>
      <c r="O27" s="192" t="str">
        <f>ROUND(SUMIFS('Treat rawdata'!W:W,'Treat rawdata'!$A:$A,$C$12,'Treat rawdata'!$B:$B,$B26),1)&amp;")"</f>
        <v>66.5)</v>
      </c>
      <c r="P27" s="191" t="str">
        <f>"("&amp;ROUND(SUMIFS('Treat rawdata'!Y:Y,'Treat rawdata'!$A:$A,$C$12,'Treat rawdata'!$B:$B,$B26),1)&amp;","</f>
        <v>(62.8,</v>
      </c>
      <c r="Q27" s="192" t="str">
        <f>ROUND(SUMIFS('Treat rawdata'!Z:Z,'Treat rawdata'!$A:$A,$C$12,'Treat rawdata'!$B:$B,$B26),1)&amp;")"</f>
        <v>70.4)</v>
      </c>
      <c r="R27" s="191" t="str">
        <f>"("&amp;ROUND(SUMIFS('Treat rawdata'!AB:AB,'Treat rawdata'!$A:$A,$C$12,'Treat rawdata'!$B:$B,$B26),1)&amp;","</f>
        <v>(58.5,</v>
      </c>
      <c r="S27" s="192" t="str">
        <f>ROUND(SUMIFS('Treat rawdata'!AC:AC,'Treat rawdata'!$A:$A,$C$12,'Treat rawdata'!$B:$B,$B26),1)&amp;")"</f>
        <v>66.3)</v>
      </c>
      <c r="T27" s="186"/>
      <c r="U27" s="186"/>
      <c r="V27" s="190"/>
      <c r="W27" s="191" t="str">
        <f>"("&amp;ROUND(SUMIFS('Treat rawdata'!AE:AE,'Treat rawdata'!$A:$A,$C$12,'Treat rawdata'!$B:$B,$B26),1)&amp;","</f>
        <v>(30.9,</v>
      </c>
      <c r="X27" s="192" t="str">
        <f>ROUND(SUMIFS('Treat rawdata'!AF:AF,'Treat rawdata'!$A:$A,$C$12,'Treat rawdata'!$B:$B,$B26),1)&amp;")"</f>
        <v>38.9)</v>
      </c>
      <c r="Y27" s="191" t="str">
        <f>"("&amp;ROUND(SUMIFS('Treat rawdata'!AH:AH,'Treat rawdata'!$A:$A,$C$12,'Treat rawdata'!$B:$B,$B26),1)&amp;","</f>
        <v>(18.9,</v>
      </c>
      <c r="Z27" s="192" t="str">
        <f>ROUND(SUMIFS('Treat rawdata'!AI:AI,'Treat rawdata'!$A:$A,$C$12,'Treat rawdata'!$B:$B,$B26),1)&amp;")"</f>
        <v>25.9)</v>
      </c>
      <c r="AA27" s="191" t="str">
        <f>"("&amp;ROUND(SUMIFS('Treat rawdata'!AK:AK,'Treat rawdata'!$A:$A,$C$12,'Treat rawdata'!$B:$B,$B26),1)&amp;","</f>
        <v>(42,</v>
      </c>
      <c r="AB27" s="192" t="str">
        <f>ROUND(SUMIFS('Treat rawdata'!AL:AL,'Treat rawdata'!$A:$A,$C$12,'Treat rawdata'!$B:$B,$B26),1)&amp;")"</f>
        <v>50.3)</v>
      </c>
      <c r="AC27" s="21"/>
      <c r="AD27" s="21"/>
    </row>
    <row r="28" spans="1:30" s="46" customFormat="1" ht="25.5" customHeight="1" x14ac:dyDescent="0.25">
      <c r="A28" s="21"/>
      <c r="B28" s="207" t="s">
        <v>32</v>
      </c>
      <c r="C28" s="207"/>
      <c r="D28" s="131"/>
      <c r="E28" s="245">
        <f>SUMIFS('Treat rawdata'!L:L,'Treat rawdata'!$A:$A,$C$12,'Treat rawdata'!$B:$B,$B28)</f>
        <v>63.81</v>
      </c>
      <c r="F28" s="245"/>
      <c r="G28" s="245">
        <f>SUMIFS('Treat rawdata'!O:O,'Treat rawdata'!$A:$A,$C$12,'Treat rawdata'!$B:$B,$B28)</f>
        <v>35.47</v>
      </c>
      <c r="H28" s="245"/>
      <c r="I28" s="245">
        <f>SUMIFS('Treat rawdata'!R:R,'Treat rawdata'!$A:$A,$C$12,'Treat rawdata'!$B:$B,$B28)</f>
        <v>86.31</v>
      </c>
      <c r="J28" s="245"/>
      <c r="K28" s="231"/>
      <c r="L28" s="231"/>
      <c r="M28" s="131"/>
      <c r="N28" s="245">
        <f>SUMIFS('Treat rawdata'!U:U,'Treat rawdata'!$A:$A,$C$12,'Treat rawdata'!$B:$B,$B28)</f>
        <v>58.31</v>
      </c>
      <c r="O28" s="245"/>
      <c r="P28" s="245">
        <f>SUMIFS('Treat rawdata'!X:X,'Treat rawdata'!$A:$A,$C$12,'Treat rawdata'!$B:$B,$B28)</f>
        <v>64.61</v>
      </c>
      <c r="Q28" s="245"/>
      <c r="R28" s="245">
        <f>SUMIFS('Treat rawdata'!AA:AA,'Treat rawdata'!$A:$A,$C$12,'Treat rawdata'!$B:$B,$B28)</f>
        <v>59.12</v>
      </c>
      <c r="S28" s="245"/>
      <c r="T28" s="186"/>
      <c r="U28" s="186"/>
      <c r="V28" s="131"/>
      <c r="W28" s="245">
        <f>SUMIFS('Treat rawdata'!AD:AD,'Treat rawdata'!$A:$A,$C$12,'Treat rawdata'!$B:$B,$B28)</f>
        <v>32.33</v>
      </c>
      <c r="X28" s="245"/>
      <c r="Y28" s="245">
        <f>SUMIFS('Treat rawdata'!AG:AG,'Treat rawdata'!$A:$A,$C$12,'Treat rawdata'!$B:$B,$B28)</f>
        <v>28.31</v>
      </c>
      <c r="Z28" s="245"/>
      <c r="AA28" s="245">
        <f>SUMIFS('Treat rawdata'!AJ:AJ,'Treat rawdata'!$A:$A,$C$12,'Treat rawdata'!$B:$B,$B28)</f>
        <v>40.96</v>
      </c>
      <c r="AB28" s="245"/>
      <c r="AC28" s="21"/>
      <c r="AD28" s="21"/>
    </row>
    <row r="29" spans="1:30" s="46" customFormat="1" ht="25.5" customHeight="1" x14ac:dyDescent="0.25">
      <c r="A29" s="21"/>
      <c r="B29" s="207"/>
      <c r="C29" s="207"/>
      <c r="D29" s="131"/>
      <c r="E29" s="136" t="str">
        <f>"("&amp;ROUND(SUMIFS('Treat rawdata'!M:M,'Treat rawdata'!$A:$A,$C$12,'Treat rawdata'!$B:$B,$B28),1)&amp;","</f>
        <v>(62.1,</v>
      </c>
      <c r="F29" s="137" t="str">
        <f>ROUND(SUMIFS('Treat rawdata'!N:N,'Treat rawdata'!$A:$A,$C$12,'Treat rawdata'!$B:$B,$B28),1)&amp;")"</f>
        <v>65.5)</v>
      </c>
      <c r="G29" s="136" t="str">
        <f>"("&amp;ROUND(SUMIFS('Treat rawdata'!P:P,'Treat rawdata'!$A:$A,$C$12,'Treat rawdata'!$B:$B,$B28),1)&amp;","</f>
        <v>(33.8,</v>
      </c>
      <c r="H29" s="137" t="str">
        <f>ROUND(SUMIFS('Treat rawdata'!Q:Q,'Treat rawdata'!$A:$A,$C$12,'Treat rawdata'!$B:$B,$B28),1)&amp;")"</f>
        <v>37.1)</v>
      </c>
      <c r="I29" s="136" t="str">
        <f>"("&amp;ROUND(SUMIFS('Treat rawdata'!S:S,'Treat rawdata'!$A:$A,$C$12,'Treat rawdata'!$B:$B,$B28),1)&amp;","</f>
        <v>(85.1,</v>
      </c>
      <c r="J29" s="137" t="str">
        <f>ROUND(SUMIFS('Treat rawdata'!T:T,'Treat rawdata'!$A:$A,$C$12,'Treat rawdata'!$B:$B,$B28),1)&amp;")"</f>
        <v>87.5)</v>
      </c>
      <c r="K29" s="187"/>
      <c r="L29" s="188"/>
      <c r="M29" s="131"/>
      <c r="N29" s="136" t="str">
        <f>"("&amp;ROUND(SUMIFS('Treat rawdata'!V:V,'Treat rawdata'!$A:$A,$C$12,'Treat rawdata'!$B:$B,$B28),1)&amp;","</f>
        <v>(54.7,</v>
      </c>
      <c r="O29" s="137" t="str">
        <f>ROUND(SUMIFS('Treat rawdata'!W:W,'Treat rawdata'!$A:$A,$C$12,'Treat rawdata'!$B:$B,$B28),1)&amp;")"</f>
        <v>61.9)</v>
      </c>
      <c r="P29" s="136" t="str">
        <f>"("&amp;ROUND(SUMIFS('Treat rawdata'!Y:Y,'Treat rawdata'!$A:$A,$C$12,'Treat rawdata'!$B:$B,$B28),1)&amp;","</f>
        <v>(61.1,</v>
      </c>
      <c r="Q29" s="137" t="str">
        <f>ROUND(SUMIFS('Treat rawdata'!Z:Z,'Treat rawdata'!$A:$A,$C$12,'Treat rawdata'!$B:$B,$B28),1)&amp;")"</f>
        <v>68.1)</v>
      </c>
      <c r="R29" s="136" t="str">
        <f>"("&amp;ROUND(SUMIFS('Treat rawdata'!AB:AB,'Treat rawdata'!$A:$A,$C$12,'Treat rawdata'!$B:$B,$B28),1)&amp;","</f>
        <v>(55.5,</v>
      </c>
      <c r="S29" s="137" t="str">
        <f>ROUND(SUMIFS('Treat rawdata'!AC:AC,'Treat rawdata'!$A:$A,$C$12,'Treat rawdata'!$B:$B,$B28),1)&amp;")"</f>
        <v>62.7)</v>
      </c>
      <c r="T29" s="186"/>
      <c r="U29" s="186"/>
      <c r="V29" s="131"/>
      <c r="W29" s="136" t="str">
        <f>"("&amp;ROUND(SUMIFS('Treat rawdata'!AE:AE,'Treat rawdata'!$A:$A,$C$12,'Treat rawdata'!$B:$B,$B28),1)&amp;","</f>
        <v>(28.2,</v>
      </c>
      <c r="X29" s="137" t="str">
        <f>ROUND(SUMIFS('Treat rawdata'!AF:AF,'Treat rawdata'!$A:$A,$C$12,'Treat rawdata'!$B:$B,$B28),1)&amp;")"</f>
        <v>36.6)</v>
      </c>
      <c r="Y29" s="136" t="str">
        <f>"("&amp;ROUND(SUMIFS('Treat rawdata'!AH:AH,'Treat rawdata'!$A:$A,$C$12,'Treat rawdata'!$B:$B,$B28),1)&amp;","</f>
        <v>(24.4,</v>
      </c>
      <c r="Z29" s="137" t="str">
        <f>ROUND(SUMIFS('Treat rawdata'!AI:AI,'Treat rawdata'!$A:$A,$C$12,'Treat rawdata'!$B:$B,$B28),1)&amp;")"</f>
        <v>32.5)</v>
      </c>
      <c r="AA29" s="136" t="str">
        <f>"("&amp;ROUND(SUMIFS('Treat rawdata'!AK:AK,'Treat rawdata'!$A:$A,$C$12,'Treat rawdata'!$B:$B,$B28),1)&amp;","</f>
        <v>(36.6,</v>
      </c>
      <c r="AB29" s="137" t="str">
        <f>ROUND(SUMIFS('Treat rawdata'!AL:AL,'Treat rawdata'!$A:$A,$C$12,'Treat rawdata'!$B:$B,$B28),1)&amp;")"</f>
        <v>45.4)</v>
      </c>
      <c r="AC29" s="21"/>
      <c r="AD29" s="21"/>
    </row>
    <row r="30" spans="1:30" s="46" customFormat="1" ht="11.25" customHeight="1" x14ac:dyDescent="0.25">
      <c r="A30" s="21"/>
      <c r="B30" s="25"/>
      <c r="C30" s="23"/>
      <c r="D30" s="20"/>
      <c r="E30" s="17"/>
      <c r="F30" s="17"/>
      <c r="G30" s="17"/>
      <c r="H30" s="17"/>
      <c r="I30" s="17"/>
      <c r="J30" s="17"/>
      <c r="K30" s="30"/>
      <c r="L30" s="30"/>
      <c r="M30" s="20"/>
      <c r="N30" s="28"/>
      <c r="O30" s="28"/>
      <c r="P30" s="28"/>
      <c r="Q30" s="28"/>
      <c r="R30" s="28"/>
      <c r="S30" s="28"/>
      <c r="T30" s="39"/>
      <c r="U30" s="39"/>
      <c r="V30" s="20"/>
      <c r="W30" s="17"/>
      <c r="X30" s="17"/>
      <c r="Y30" s="17"/>
      <c r="Z30" s="17"/>
      <c r="AA30" s="17"/>
      <c r="AB30" s="17"/>
      <c r="AC30" s="21"/>
      <c r="AD30" s="21"/>
    </row>
    <row r="31" spans="1:30" x14ac:dyDescent="0.25">
      <c r="D31" s="3"/>
    </row>
    <row r="32" spans="1:30" x14ac:dyDescent="0.25">
      <c r="D32" s="3"/>
    </row>
    <row r="33" spans="4:4" x14ac:dyDescent="0.25">
      <c r="D33" s="3"/>
    </row>
    <row r="34" spans="4:4" x14ac:dyDescent="0.25">
      <c r="D34" s="3"/>
    </row>
    <row r="35" spans="4:4" x14ac:dyDescent="0.25">
      <c r="D35" s="3"/>
    </row>
    <row r="36" spans="4:4" x14ac:dyDescent="0.25">
      <c r="D36" s="3"/>
    </row>
    <row r="37" spans="4:4" x14ac:dyDescent="0.25">
      <c r="D37" s="3"/>
    </row>
    <row r="38" spans="4:4" x14ac:dyDescent="0.25">
      <c r="D38" s="3"/>
    </row>
    <row r="39" spans="4:4" x14ac:dyDescent="0.25">
      <c r="D39" s="3"/>
    </row>
    <row r="40" spans="4:4" x14ac:dyDescent="0.25">
      <c r="D40" s="3"/>
    </row>
    <row r="41" spans="4:4" x14ac:dyDescent="0.25">
      <c r="D41" s="3"/>
    </row>
    <row r="42" spans="4:4" x14ac:dyDescent="0.25">
      <c r="D42" s="3"/>
    </row>
    <row r="43" spans="4:4" x14ac:dyDescent="0.25">
      <c r="D43" s="3"/>
    </row>
    <row r="44" spans="4:4" x14ac:dyDescent="0.25">
      <c r="D44" s="3"/>
    </row>
    <row r="45" spans="4:4" x14ac:dyDescent="0.25">
      <c r="D45" s="3"/>
    </row>
  </sheetData>
  <mergeCells count="80">
    <mergeCell ref="N28:O28"/>
    <mergeCell ref="B28:C29"/>
    <mergeCell ref="E28:F28"/>
    <mergeCell ref="G28:H28"/>
    <mergeCell ref="I28:J28"/>
    <mergeCell ref="K28:L28"/>
    <mergeCell ref="B26:C27"/>
    <mergeCell ref="E26:F26"/>
    <mergeCell ref="G26:H26"/>
    <mergeCell ref="I26:J26"/>
    <mergeCell ref="K26:L26"/>
    <mergeCell ref="B24:C25"/>
    <mergeCell ref="E24:F24"/>
    <mergeCell ref="G24:H24"/>
    <mergeCell ref="I24:J24"/>
    <mergeCell ref="K24:L24"/>
    <mergeCell ref="B22:C23"/>
    <mergeCell ref="E22:F22"/>
    <mergeCell ref="G22:H22"/>
    <mergeCell ref="I22:J22"/>
    <mergeCell ref="K22:L22"/>
    <mergeCell ref="K15:L15"/>
    <mergeCell ref="N20:O20"/>
    <mergeCell ref="B20:C21"/>
    <mergeCell ref="E20:F20"/>
    <mergeCell ref="G20:H20"/>
    <mergeCell ref="I20:J20"/>
    <mergeCell ref="K20:L20"/>
    <mergeCell ref="B17:C18"/>
    <mergeCell ref="E17:F17"/>
    <mergeCell ref="G17:H17"/>
    <mergeCell ref="I17:J17"/>
    <mergeCell ref="K17:L17"/>
    <mergeCell ref="E14:J14"/>
    <mergeCell ref="B15:C15"/>
    <mergeCell ref="E15:F15"/>
    <mergeCell ref="G15:H15"/>
    <mergeCell ref="I15:J15"/>
    <mergeCell ref="N14:S14"/>
    <mergeCell ref="N15:O15"/>
    <mergeCell ref="P15:Q15"/>
    <mergeCell ref="R15:S15"/>
    <mergeCell ref="N17:O17"/>
    <mergeCell ref="P17:Q17"/>
    <mergeCell ref="R17:S17"/>
    <mergeCell ref="P20:Q20"/>
    <mergeCell ref="R20:S20"/>
    <mergeCell ref="N22:O22"/>
    <mergeCell ref="P22:Q22"/>
    <mergeCell ref="R22:S22"/>
    <mergeCell ref="P24:Q24"/>
    <mergeCell ref="R24:S24"/>
    <mergeCell ref="N26:O26"/>
    <mergeCell ref="P26:Q26"/>
    <mergeCell ref="R26:S26"/>
    <mergeCell ref="N24:O24"/>
    <mergeCell ref="P28:Q28"/>
    <mergeCell ref="R28:S28"/>
    <mergeCell ref="W14:AB14"/>
    <mergeCell ref="W15:X15"/>
    <mergeCell ref="Y15:Z15"/>
    <mergeCell ref="AA15:AB15"/>
    <mergeCell ref="W17:X17"/>
    <mergeCell ref="Y17:Z17"/>
    <mergeCell ref="AA17:AB17"/>
    <mergeCell ref="W20:X20"/>
    <mergeCell ref="Y20:Z20"/>
    <mergeCell ref="AA20:AB20"/>
    <mergeCell ref="W22:X22"/>
    <mergeCell ref="Y22:Z22"/>
    <mergeCell ref="AA22:AB22"/>
    <mergeCell ref="W24:X24"/>
    <mergeCell ref="W28:X28"/>
    <mergeCell ref="Y28:Z28"/>
    <mergeCell ref="AA28:AB28"/>
    <mergeCell ref="Y24:Z24"/>
    <mergeCell ref="AA24:AB24"/>
    <mergeCell ref="W26:X26"/>
    <mergeCell ref="Y26:Z26"/>
    <mergeCell ref="AA26:AB26"/>
  </mergeCells>
  <conditionalFormatting sqref="E17:J17">
    <cfRule type="colorScale" priority="19">
      <colorScale>
        <cfvo type="min"/>
        <cfvo type="max"/>
        <color theme="5" tint="0.79998168889431442"/>
        <color rgb="FFEC7830"/>
      </colorScale>
    </cfRule>
  </conditionalFormatting>
  <conditionalFormatting sqref="E20:J20">
    <cfRule type="colorScale" priority="18">
      <colorScale>
        <cfvo type="min"/>
        <cfvo type="max"/>
        <color theme="5" tint="0.79998168889431442"/>
        <color rgb="FFEC7830"/>
      </colorScale>
    </cfRule>
  </conditionalFormatting>
  <conditionalFormatting sqref="E22:J22">
    <cfRule type="colorScale" priority="17">
      <colorScale>
        <cfvo type="min"/>
        <cfvo type="max"/>
        <color theme="5" tint="0.79998168889431442"/>
        <color rgb="FFEC7830"/>
      </colorScale>
    </cfRule>
  </conditionalFormatting>
  <conditionalFormatting sqref="E24:J24">
    <cfRule type="colorScale" priority="16">
      <colorScale>
        <cfvo type="min"/>
        <cfvo type="max"/>
        <color theme="5" tint="0.79998168889431442"/>
        <color rgb="FFEC7830"/>
      </colorScale>
    </cfRule>
  </conditionalFormatting>
  <conditionalFormatting sqref="E26:J26">
    <cfRule type="colorScale" priority="15">
      <colorScale>
        <cfvo type="min"/>
        <cfvo type="max"/>
        <color theme="5" tint="0.79998168889431442"/>
        <color rgb="FFEC7830"/>
      </colorScale>
    </cfRule>
  </conditionalFormatting>
  <conditionalFormatting sqref="E28:J28">
    <cfRule type="colorScale" priority="14">
      <colorScale>
        <cfvo type="min"/>
        <cfvo type="max"/>
        <color theme="5" tint="0.79998168889431442"/>
        <color rgb="FFEC7830"/>
      </colorScale>
    </cfRule>
  </conditionalFormatting>
  <conditionalFormatting sqref="N17:S17">
    <cfRule type="colorScale" priority="13">
      <colorScale>
        <cfvo type="min"/>
        <cfvo type="max"/>
        <color theme="5" tint="0.79998168889431442"/>
        <color rgb="FFEC7830"/>
      </colorScale>
    </cfRule>
  </conditionalFormatting>
  <conditionalFormatting sqref="W17:AB17">
    <cfRule type="colorScale" priority="12">
      <colorScale>
        <cfvo type="min"/>
        <cfvo type="max"/>
        <color theme="5" tint="0.79998168889431442"/>
        <color rgb="FFEC7830"/>
      </colorScale>
    </cfRule>
  </conditionalFormatting>
  <conditionalFormatting sqref="N20:S20">
    <cfRule type="colorScale" priority="11">
      <colorScale>
        <cfvo type="min"/>
        <cfvo type="max"/>
        <color theme="5" tint="0.79998168889431442"/>
        <color rgb="FFEC7830"/>
      </colorScale>
    </cfRule>
  </conditionalFormatting>
  <conditionalFormatting sqref="N22:S22">
    <cfRule type="colorScale" priority="10">
      <colorScale>
        <cfvo type="min"/>
        <cfvo type="max"/>
        <color theme="5" tint="0.79998168889431442"/>
        <color rgb="FFEC7830"/>
      </colorScale>
    </cfRule>
  </conditionalFormatting>
  <conditionalFormatting sqref="N24:S24">
    <cfRule type="colorScale" priority="9">
      <colorScale>
        <cfvo type="min"/>
        <cfvo type="max"/>
        <color theme="5" tint="0.79998168889431442"/>
        <color rgb="FFEC7830"/>
      </colorScale>
    </cfRule>
  </conditionalFormatting>
  <conditionalFormatting sqref="N26:S26">
    <cfRule type="colorScale" priority="8">
      <colorScale>
        <cfvo type="min"/>
        <cfvo type="max"/>
        <color theme="5" tint="0.79998168889431442"/>
        <color rgb="FFEC7830"/>
      </colorScale>
    </cfRule>
  </conditionalFormatting>
  <conditionalFormatting sqref="N28:S28">
    <cfRule type="colorScale" priority="7">
      <colorScale>
        <cfvo type="min"/>
        <cfvo type="max"/>
        <color theme="5" tint="0.79998168889431442"/>
        <color rgb="FFEC7830"/>
      </colorScale>
    </cfRule>
  </conditionalFormatting>
  <conditionalFormatting sqref="W20:AB20">
    <cfRule type="colorScale" priority="6">
      <colorScale>
        <cfvo type="min"/>
        <cfvo type="max"/>
        <color theme="5" tint="0.79998168889431442"/>
        <color rgb="FFEC7830"/>
      </colorScale>
    </cfRule>
  </conditionalFormatting>
  <conditionalFormatting sqref="W22:AB22">
    <cfRule type="colorScale" priority="5">
      <colorScale>
        <cfvo type="min"/>
        <cfvo type="max"/>
        <color theme="5" tint="0.79998168889431442"/>
        <color rgb="FFEC7830"/>
      </colorScale>
    </cfRule>
  </conditionalFormatting>
  <conditionalFormatting sqref="W24:AB24">
    <cfRule type="colorScale" priority="4">
      <colorScale>
        <cfvo type="min"/>
        <cfvo type="max"/>
        <color theme="5" tint="0.79998168889431442"/>
        <color rgb="FFEC7830"/>
      </colorScale>
    </cfRule>
  </conditionalFormatting>
  <conditionalFormatting sqref="W26:AB26">
    <cfRule type="colorScale" priority="3">
      <colorScale>
        <cfvo type="min"/>
        <cfvo type="max"/>
        <color theme="5" tint="0.79998168889431442"/>
        <color rgb="FFEC7830"/>
      </colorScale>
    </cfRule>
  </conditionalFormatting>
  <conditionalFormatting sqref="W28:AB28">
    <cfRule type="colorScale" priority="2">
      <colorScale>
        <cfvo type="min"/>
        <cfvo type="max"/>
        <color theme="5" tint="0.79998168889431442"/>
        <color rgb="FFEC7830"/>
      </colorScale>
    </cfRule>
  </conditionalFormatting>
  <conditionalFormatting sqref="E17:J17 E20:J20 E22:J22 E24:J24 E26:J26 E28:J28 N17:S17 N20:S20 N22:S22 N24:S24 N26:S26 N28:S28 W17:AB17 W20:AB20 W22:AB22 W24:AB24 W26:AB26 W28:AB28">
    <cfRule type="colorScale" priority="1">
      <colorScale>
        <cfvo type="min"/>
        <cfvo type="max"/>
        <color theme="7" tint="0.79998168889431442"/>
        <color rgb="FFFFC715"/>
      </colorScale>
    </cfRule>
  </conditionalFormatting>
  <hyperlinks>
    <hyperlink ref="T8" r:id="rId1" xr:uid="{1858F6D2-D3C3-4B3C-A48B-FC426982DB96}"/>
    <hyperlink ref="B7" location="'4b. Treatment by stage'!O14" display="- Tumour sites provided are those listed in section 4a. of this workbook where the number of patients treated was &gt;5 for all modalities in each stage group." xr:uid="{3885A2AA-F8A4-4FEF-9FD5-C66EE0F157D5}"/>
    <hyperlink ref="L9" r:id="rId2" xr:uid="{9CA8A258-DD16-47E5-86C4-DC159F278B5F}"/>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B848EECA-69FE-46FA-9A89-6A83B852A460}">
          <x14:formula1>
            <xm:f>'STP list'!$C$2:$C$8</xm:f>
          </x14:formula1>
          <xm:sqref>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8336F-EA3B-4550-A114-D70CF511C2B2}">
  <dimension ref="A1:C21"/>
  <sheetViews>
    <sheetView workbookViewId="0">
      <selection activeCell="C15" sqref="C15"/>
    </sheetView>
  </sheetViews>
  <sheetFormatPr defaultColWidth="9.140625" defaultRowHeight="15" x14ac:dyDescent="0.25"/>
  <cols>
    <col min="1" max="1" width="19" style="42" customWidth="1"/>
    <col min="2" max="2" width="17" style="42" customWidth="1"/>
    <col min="3" max="3" width="17.140625" style="42" customWidth="1"/>
    <col min="4" max="16384" width="9.140625" style="42"/>
  </cols>
  <sheetData>
    <row r="1" spans="1:3" x14ac:dyDescent="0.25">
      <c r="A1" s="42" t="s">
        <v>34</v>
      </c>
      <c r="B1" s="42" t="s">
        <v>55</v>
      </c>
      <c r="C1" s="42" t="s">
        <v>56</v>
      </c>
    </row>
    <row r="2" spans="1:3" x14ac:dyDescent="0.25">
      <c r="A2" s="42" t="s">
        <v>40</v>
      </c>
      <c r="B2" s="42" t="s">
        <v>58</v>
      </c>
      <c r="C2" s="42" t="s">
        <v>58</v>
      </c>
    </row>
    <row r="3" spans="1:3" x14ac:dyDescent="0.25">
      <c r="A3" s="42" t="s">
        <v>28</v>
      </c>
      <c r="B3" s="42" t="s">
        <v>59</v>
      </c>
      <c r="C3" s="42" t="s">
        <v>60</v>
      </c>
    </row>
    <row r="4" spans="1:3" x14ac:dyDescent="0.25">
      <c r="A4" s="42" t="s">
        <v>30</v>
      </c>
      <c r="B4" s="42" t="s">
        <v>60</v>
      </c>
      <c r="C4" s="42" t="s">
        <v>62</v>
      </c>
    </row>
    <row r="5" spans="1:3" x14ac:dyDescent="0.25">
      <c r="A5" s="42" t="s">
        <v>31</v>
      </c>
      <c r="B5" s="42" t="s">
        <v>61</v>
      </c>
      <c r="C5" s="42" t="s">
        <v>57</v>
      </c>
    </row>
    <row r="6" spans="1:3" x14ac:dyDescent="0.25">
      <c r="A6" s="42" t="s">
        <v>33</v>
      </c>
      <c r="B6" s="42" t="s">
        <v>62</v>
      </c>
      <c r="C6" s="42" t="s">
        <v>72</v>
      </c>
    </row>
    <row r="7" spans="1:3" x14ac:dyDescent="0.25">
      <c r="A7" s="42" t="s">
        <v>32</v>
      </c>
      <c r="B7" s="42" t="s">
        <v>76</v>
      </c>
      <c r="C7" s="42" t="s">
        <v>73</v>
      </c>
    </row>
    <row r="8" spans="1:3" x14ac:dyDescent="0.25">
      <c r="A8" s="42" t="s">
        <v>41</v>
      </c>
      <c r="B8" s="42" t="s">
        <v>63</v>
      </c>
      <c r="C8" s="42" t="s">
        <v>74</v>
      </c>
    </row>
    <row r="9" spans="1:3" x14ac:dyDescent="0.25">
      <c r="B9" s="42" t="s">
        <v>64</v>
      </c>
    </row>
    <row r="10" spans="1:3" x14ac:dyDescent="0.25">
      <c r="B10" s="42" t="s">
        <v>65</v>
      </c>
    </row>
    <row r="11" spans="1:3" x14ac:dyDescent="0.25">
      <c r="B11" s="42" t="s">
        <v>57</v>
      </c>
    </row>
    <row r="12" spans="1:3" x14ac:dyDescent="0.25">
      <c r="B12" s="42" t="s">
        <v>66</v>
      </c>
    </row>
    <row r="13" spans="1:3" x14ac:dyDescent="0.25">
      <c r="B13" s="42" t="s">
        <v>67</v>
      </c>
    </row>
    <row r="14" spans="1:3" x14ac:dyDescent="0.25">
      <c r="B14" s="42" t="s">
        <v>68</v>
      </c>
    </row>
    <row r="15" spans="1:3" x14ac:dyDescent="0.25">
      <c r="B15" s="42" t="s">
        <v>70</v>
      </c>
    </row>
    <row r="16" spans="1:3" x14ac:dyDescent="0.25">
      <c r="B16" s="42" t="s">
        <v>71</v>
      </c>
    </row>
    <row r="17" spans="2:2" x14ac:dyDescent="0.25">
      <c r="B17" s="42" t="s">
        <v>72</v>
      </c>
    </row>
    <row r="18" spans="2:2" x14ac:dyDescent="0.25">
      <c r="B18" s="42" t="s">
        <v>73</v>
      </c>
    </row>
    <row r="19" spans="2:2" x14ac:dyDescent="0.25">
      <c r="B19" s="42" t="s">
        <v>74</v>
      </c>
    </row>
    <row r="20" spans="2:2" x14ac:dyDescent="0.25">
      <c r="B20" s="42" t="s">
        <v>75</v>
      </c>
    </row>
    <row r="21" spans="2:2" x14ac:dyDescent="0.25">
      <c r="B21" s="42" t="s">
        <v>69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4B613-1B80-4D53-B000-4B6F09B5E70E}">
  <dimension ref="A1:U125"/>
  <sheetViews>
    <sheetView workbookViewId="0">
      <selection activeCell="P23" sqref="P23"/>
    </sheetView>
  </sheetViews>
  <sheetFormatPr defaultRowHeight="15" x14ac:dyDescent="0.25"/>
  <cols>
    <col min="1" max="1" width="23.140625" customWidth="1"/>
    <col min="2" max="2" width="14.5703125" customWidth="1"/>
    <col min="3" max="14" width="9.140625" style="102"/>
    <col min="15" max="15" width="11.7109375" style="102" customWidth="1"/>
    <col min="16" max="20" width="9.140625" style="102"/>
    <col min="21" max="21" width="18" style="100" customWidth="1"/>
  </cols>
  <sheetData>
    <row r="1" spans="1:21" x14ac:dyDescent="0.25">
      <c r="A1" s="110" t="s">
        <v>39</v>
      </c>
      <c r="B1" s="110" t="s">
        <v>27</v>
      </c>
      <c r="C1" s="111" t="s">
        <v>138</v>
      </c>
      <c r="D1" s="111" t="s">
        <v>139</v>
      </c>
      <c r="E1" s="111" t="s">
        <v>140</v>
      </c>
      <c r="F1" s="111" t="s">
        <v>153</v>
      </c>
      <c r="G1" s="111" t="s">
        <v>154</v>
      </c>
      <c r="H1" s="111" t="s">
        <v>155</v>
      </c>
      <c r="I1" s="111" t="s">
        <v>141</v>
      </c>
      <c r="J1" s="111" t="s">
        <v>142</v>
      </c>
      <c r="K1" s="111" t="s">
        <v>143</v>
      </c>
      <c r="L1" s="111" t="s">
        <v>150</v>
      </c>
      <c r="M1" s="111" t="s">
        <v>151</v>
      </c>
      <c r="N1" s="111" t="s">
        <v>152</v>
      </c>
      <c r="O1" s="111" t="s">
        <v>144</v>
      </c>
      <c r="P1" s="111" t="s">
        <v>145</v>
      </c>
      <c r="Q1" s="111" t="s">
        <v>146</v>
      </c>
      <c r="R1" s="111" t="s">
        <v>147</v>
      </c>
      <c r="S1" s="111" t="s">
        <v>148</v>
      </c>
      <c r="T1" s="111" t="s">
        <v>149</v>
      </c>
      <c r="U1" s="112" t="s">
        <v>134</v>
      </c>
    </row>
    <row r="2" spans="1:21" x14ac:dyDescent="0.25">
      <c r="A2" t="s">
        <v>40</v>
      </c>
      <c r="B2" t="s">
        <v>7</v>
      </c>
      <c r="C2" s="102">
        <v>20.36</v>
      </c>
      <c r="D2" s="102">
        <v>20.088261641999999</v>
      </c>
      <c r="E2" s="102">
        <v>20.635644081999999</v>
      </c>
      <c r="F2" s="102">
        <v>33.04</v>
      </c>
      <c r="G2" s="102">
        <v>32.723839591000001</v>
      </c>
      <c r="H2" s="102">
        <v>33.363221496000001</v>
      </c>
      <c r="I2" s="102">
        <v>22.58</v>
      </c>
      <c r="J2" s="102">
        <v>22.293999999</v>
      </c>
      <c r="K2" s="102">
        <v>22.862325157000001</v>
      </c>
      <c r="L2" s="102">
        <v>8.83</v>
      </c>
      <c r="M2" s="102">
        <v>8.6347453545999997</v>
      </c>
      <c r="N2" s="102">
        <v>9.0203773004999999</v>
      </c>
      <c r="O2" s="102">
        <v>8.8699999999999992</v>
      </c>
      <c r="P2" s="102">
        <v>8.6752277333999999</v>
      </c>
      <c r="Q2" s="102">
        <v>9.0616650034999999</v>
      </c>
      <c r="R2" s="102">
        <v>6.32</v>
      </c>
      <c r="S2" s="102">
        <v>6.1549659627000004</v>
      </c>
      <c r="T2" s="102">
        <v>6.4857266779999998</v>
      </c>
      <c r="U2" s="109">
        <v>1</v>
      </c>
    </row>
    <row r="3" spans="1:21" x14ac:dyDescent="0.25">
      <c r="A3" t="s">
        <v>40</v>
      </c>
      <c r="B3" t="s">
        <v>8</v>
      </c>
      <c r="C3" s="102">
        <v>22.94</v>
      </c>
      <c r="D3" s="102">
        <v>22.658777913000002</v>
      </c>
      <c r="E3" s="102">
        <v>23.224475901000002</v>
      </c>
      <c r="F3" s="102">
        <v>28.56</v>
      </c>
      <c r="G3" s="102">
        <v>28.251253369000001</v>
      </c>
      <c r="H3" s="102">
        <v>28.858954560000001</v>
      </c>
      <c r="I3" s="102">
        <v>29.25</v>
      </c>
      <c r="J3" s="102">
        <v>28.945309622</v>
      </c>
      <c r="K3" s="102">
        <v>29.557370473999999</v>
      </c>
      <c r="L3" s="102">
        <v>0.97</v>
      </c>
      <c r="M3" s="102">
        <v>0.90476784809999999</v>
      </c>
      <c r="N3" s="102">
        <v>1.0366823491999999</v>
      </c>
      <c r="O3" s="102">
        <v>11.41</v>
      </c>
      <c r="P3" s="102">
        <v>11.195678920000001</v>
      </c>
      <c r="Q3" s="102">
        <v>11.623429286</v>
      </c>
      <c r="R3" s="102">
        <v>6.87</v>
      </c>
      <c r="S3" s="102">
        <v>6.7014716185000003</v>
      </c>
      <c r="T3" s="102">
        <v>7.0418281399999998</v>
      </c>
      <c r="U3" s="109">
        <v>2</v>
      </c>
    </row>
    <row r="4" spans="1:21" x14ac:dyDescent="0.25">
      <c r="A4" t="s">
        <v>40</v>
      </c>
      <c r="B4" t="s">
        <v>13</v>
      </c>
      <c r="C4" s="102">
        <v>17.23</v>
      </c>
      <c r="D4" s="102">
        <v>16.673096433000001</v>
      </c>
      <c r="E4" s="102">
        <v>17.794622360999998</v>
      </c>
      <c r="F4" s="102">
        <v>31.1</v>
      </c>
      <c r="G4" s="102">
        <v>30.417397714</v>
      </c>
      <c r="H4" s="102">
        <v>31.792071440000001</v>
      </c>
      <c r="I4" s="102">
        <v>27.29</v>
      </c>
      <c r="J4" s="102">
        <v>26.632692043999999</v>
      </c>
      <c r="K4" s="102">
        <v>27.955543250000002</v>
      </c>
      <c r="L4" s="102">
        <v>2.33</v>
      </c>
      <c r="M4" s="102">
        <v>2.1060006468000001</v>
      </c>
      <c r="N4" s="102">
        <v>2.5539706588</v>
      </c>
      <c r="O4" s="102">
        <v>12.3</v>
      </c>
      <c r="P4" s="102">
        <v>11.810792169999999</v>
      </c>
      <c r="Q4" s="102">
        <v>12.786051446</v>
      </c>
      <c r="R4" s="102">
        <v>9.74</v>
      </c>
      <c r="S4" s="102">
        <v>9.2986641489000004</v>
      </c>
      <c r="T4" s="102">
        <v>10.179097688000001</v>
      </c>
      <c r="U4" s="109">
        <v>3</v>
      </c>
    </row>
    <row r="5" spans="1:21" x14ac:dyDescent="0.25">
      <c r="A5" t="s">
        <v>40</v>
      </c>
      <c r="B5" t="s">
        <v>14</v>
      </c>
      <c r="C5" s="102">
        <v>14.06</v>
      </c>
      <c r="D5" s="102">
        <v>13.584445899</v>
      </c>
      <c r="E5" s="102">
        <v>14.534327489000001</v>
      </c>
      <c r="F5" s="102">
        <v>34.15</v>
      </c>
      <c r="G5" s="102">
        <v>33.501846581000002</v>
      </c>
      <c r="H5" s="102">
        <v>34.797711176999996</v>
      </c>
      <c r="I5" s="102">
        <v>25.31</v>
      </c>
      <c r="J5" s="102">
        <v>24.715747839999999</v>
      </c>
      <c r="K5" s="102">
        <v>25.903876012000001</v>
      </c>
      <c r="L5" s="102">
        <v>8.18</v>
      </c>
      <c r="M5" s="102">
        <v>7.8093561019999997</v>
      </c>
      <c r="N5" s="102">
        <v>8.5584331772999995</v>
      </c>
      <c r="O5" s="102">
        <v>10.51</v>
      </c>
      <c r="P5" s="102">
        <v>10.092675319</v>
      </c>
      <c r="Q5" s="102">
        <v>10.93079749</v>
      </c>
      <c r="R5" s="102">
        <v>7.79</v>
      </c>
      <c r="S5" s="102">
        <v>7.4192936280000001</v>
      </c>
      <c r="T5" s="102">
        <v>8.1514892849000002</v>
      </c>
      <c r="U5" s="109">
        <v>4</v>
      </c>
    </row>
    <row r="6" spans="1:21" x14ac:dyDescent="0.25">
      <c r="A6" t="s">
        <v>40</v>
      </c>
      <c r="B6" t="s">
        <v>15</v>
      </c>
      <c r="C6" s="102">
        <v>15.43</v>
      </c>
      <c r="D6" s="102">
        <v>15.036636793</v>
      </c>
      <c r="E6" s="102">
        <v>15.822053174000001</v>
      </c>
      <c r="F6" s="102">
        <v>31.54</v>
      </c>
      <c r="G6" s="102">
        <v>31.033465333999999</v>
      </c>
      <c r="H6" s="102">
        <v>32.043789072999999</v>
      </c>
      <c r="I6" s="102">
        <v>26.1</v>
      </c>
      <c r="J6" s="102">
        <v>25.624741864000001</v>
      </c>
      <c r="K6" s="102">
        <v>26.579670036</v>
      </c>
      <c r="L6" s="102">
        <v>9.32</v>
      </c>
      <c r="M6" s="102">
        <v>9.0031070178999997</v>
      </c>
      <c r="N6" s="102">
        <v>9.6351725254999998</v>
      </c>
      <c r="O6" s="102">
        <v>10.25</v>
      </c>
      <c r="P6" s="102">
        <v>9.9155410542000002</v>
      </c>
      <c r="Q6" s="102">
        <v>10.574875215</v>
      </c>
      <c r="R6" s="102">
        <v>7.37</v>
      </c>
      <c r="S6" s="102">
        <v>7.0815035007000002</v>
      </c>
      <c r="T6" s="102">
        <v>7.6494444118000002</v>
      </c>
      <c r="U6" s="109">
        <v>5</v>
      </c>
    </row>
    <row r="7" spans="1:21" x14ac:dyDescent="0.25">
      <c r="A7" t="s">
        <v>40</v>
      </c>
      <c r="B7" t="s">
        <v>16</v>
      </c>
      <c r="C7" s="102">
        <v>18.329999999999998</v>
      </c>
      <c r="D7" s="102">
        <v>17.961757950999999</v>
      </c>
      <c r="E7" s="102">
        <v>18.697688272000001</v>
      </c>
      <c r="F7" s="102">
        <v>31.31</v>
      </c>
      <c r="G7" s="102">
        <v>30.86664678</v>
      </c>
      <c r="H7" s="102">
        <v>31.748723346999999</v>
      </c>
      <c r="I7" s="102">
        <v>27.55</v>
      </c>
      <c r="J7" s="102">
        <v>27.129711910000001</v>
      </c>
      <c r="K7" s="102">
        <v>27.979536536000001</v>
      </c>
      <c r="L7" s="102">
        <v>6.52</v>
      </c>
      <c r="M7" s="102">
        <v>6.2824910484999998</v>
      </c>
      <c r="N7" s="102">
        <v>6.7519787198000003</v>
      </c>
      <c r="O7" s="102">
        <v>10.27</v>
      </c>
      <c r="P7" s="102">
        <v>9.9769390156999993</v>
      </c>
      <c r="Q7" s="102">
        <v>10.554234463</v>
      </c>
      <c r="R7" s="102">
        <v>6.03</v>
      </c>
      <c r="S7" s="102">
        <v>5.7988450418999999</v>
      </c>
      <c r="T7" s="102">
        <v>6.2514469151999998</v>
      </c>
      <c r="U7" s="109">
        <v>6</v>
      </c>
    </row>
    <row r="8" spans="1:21" x14ac:dyDescent="0.25">
      <c r="A8" t="s">
        <v>40</v>
      </c>
      <c r="B8" t="s">
        <v>29</v>
      </c>
      <c r="C8" s="102">
        <v>27.38</v>
      </c>
      <c r="D8" s="102">
        <v>26.927431604999999</v>
      </c>
      <c r="E8" s="102">
        <v>27.829777498999999</v>
      </c>
      <c r="F8" s="102">
        <v>30.85</v>
      </c>
      <c r="G8" s="102">
        <v>30.383893260000001</v>
      </c>
      <c r="H8" s="102">
        <v>31.318574625</v>
      </c>
      <c r="I8" s="102">
        <v>26.33</v>
      </c>
      <c r="J8" s="102">
        <v>25.888231518000001</v>
      </c>
      <c r="K8" s="102">
        <v>26.779536724</v>
      </c>
      <c r="L8" s="102">
        <v>0.72</v>
      </c>
      <c r="M8" s="102">
        <v>0.63154852210000001</v>
      </c>
      <c r="N8" s="102">
        <v>0.80227696690000005</v>
      </c>
      <c r="O8" s="102">
        <v>9.86</v>
      </c>
      <c r="P8" s="102">
        <v>9.5539627145000008</v>
      </c>
      <c r="Q8" s="102">
        <v>10.157140105</v>
      </c>
      <c r="R8" s="102">
        <v>4.8600000000000003</v>
      </c>
      <c r="S8" s="102">
        <v>4.6461593481000003</v>
      </c>
      <c r="T8" s="102">
        <v>5.0814671110000003</v>
      </c>
      <c r="U8" s="109">
        <v>7</v>
      </c>
    </row>
    <row r="9" spans="1:21" x14ac:dyDescent="0.25">
      <c r="A9" t="s">
        <v>40</v>
      </c>
      <c r="B9" t="s">
        <v>17</v>
      </c>
      <c r="C9" s="102">
        <v>42.39</v>
      </c>
      <c r="D9" s="102">
        <v>41.660219112999997</v>
      </c>
      <c r="E9" s="102">
        <v>43.122637378999997</v>
      </c>
      <c r="F9" s="102">
        <v>23.64</v>
      </c>
      <c r="G9" s="102">
        <v>23.006402433000002</v>
      </c>
      <c r="H9" s="102">
        <v>24.263630623000001</v>
      </c>
      <c r="I9" s="102">
        <v>20.37</v>
      </c>
      <c r="J9" s="102">
        <v>19.773395622999999</v>
      </c>
      <c r="K9" s="102">
        <v>20.965234263999999</v>
      </c>
      <c r="L9" s="102">
        <v>0.05</v>
      </c>
      <c r="M9" s="102">
        <v>1.7791042100000001E-2</v>
      </c>
      <c r="N9" s="102">
        <v>8.4796442200000002E-2</v>
      </c>
      <c r="O9" s="102">
        <v>7.79</v>
      </c>
      <c r="P9" s="102">
        <v>7.3887937276000004</v>
      </c>
      <c r="Q9" s="102">
        <v>8.1817066713000006</v>
      </c>
      <c r="R9" s="102">
        <v>5.77</v>
      </c>
      <c r="S9" s="102">
        <v>5.4227431820999996</v>
      </c>
      <c r="T9" s="102">
        <v>6.1126494999999998</v>
      </c>
      <c r="U9" s="109">
        <v>8</v>
      </c>
    </row>
    <row r="10" spans="1:21" x14ac:dyDescent="0.25">
      <c r="A10" t="s">
        <v>40</v>
      </c>
      <c r="B10" t="s">
        <v>21</v>
      </c>
      <c r="C10" s="102">
        <v>20.63</v>
      </c>
      <c r="D10" s="102">
        <v>19.957177054999999</v>
      </c>
      <c r="E10" s="102">
        <v>21.311969554000001</v>
      </c>
      <c r="F10" s="102">
        <v>29.96</v>
      </c>
      <c r="G10" s="102">
        <v>29.196719900000002</v>
      </c>
      <c r="H10" s="102">
        <v>30.730340639000001</v>
      </c>
      <c r="I10" s="102">
        <v>27.21</v>
      </c>
      <c r="J10" s="102">
        <v>26.461495309</v>
      </c>
      <c r="K10" s="102">
        <v>27.951342036</v>
      </c>
      <c r="L10" s="102">
        <v>6.3</v>
      </c>
      <c r="M10" s="102">
        <v>5.8952145165000003</v>
      </c>
      <c r="N10" s="102">
        <v>6.7087242144000001</v>
      </c>
      <c r="O10" s="102">
        <v>11.06</v>
      </c>
      <c r="P10" s="102">
        <v>10.539818577</v>
      </c>
      <c r="Q10" s="102">
        <v>11.590013663000001</v>
      </c>
      <c r="R10" s="102">
        <v>4.83</v>
      </c>
      <c r="S10" s="102">
        <v>4.4697588540000002</v>
      </c>
      <c r="T10" s="102">
        <v>5.1874256827999998</v>
      </c>
      <c r="U10" s="109">
        <v>9</v>
      </c>
    </row>
    <row r="11" spans="1:21" x14ac:dyDescent="0.25">
      <c r="A11" t="s">
        <v>40</v>
      </c>
      <c r="B11" t="s">
        <v>20</v>
      </c>
      <c r="C11" s="102">
        <v>20.149999999999999</v>
      </c>
      <c r="D11" s="102">
        <v>19.525918815000001</v>
      </c>
      <c r="E11" s="102">
        <v>20.783761906999999</v>
      </c>
      <c r="F11" s="102">
        <v>33.44</v>
      </c>
      <c r="G11" s="102">
        <v>32.698208571000002</v>
      </c>
      <c r="H11" s="102">
        <v>34.177471255</v>
      </c>
      <c r="I11" s="102">
        <v>27.7</v>
      </c>
      <c r="J11" s="102">
        <v>26.996917680999999</v>
      </c>
      <c r="K11" s="102">
        <v>28.400100682000001</v>
      </c>
      <c r="L11" s="102">
        <v>3.98</v>
      </c>
      <c r="M11" s="102">
        <v>3.6733073162999998</v>
      </c>
      <c r="N11" s="102">
        <v>4.2862550357</v>
      </c>
      <c r="O11" s="102">
        <v>10.57</v>
      </c>
      <c r="P11" s="102">
        <v>10.088075998000001</v>
      </c>
      <c r="Q11" s="102">
        <v>11.052112114</v>
      </c>
      <c r="R11" s="102">
        <v>4.16</v>
      </c>
      <c r="S11" s="102">
        <v>3.8459316691000001</v>
      </c>
      <c r="T11" s="102">
        <v>4.4719389560999998</v>
      </c>
      <c r="U11" s="109">
        <v>10</v>
      </c>
    </row>
    <row r="12" spans="1:21" x14ac:dyDescent="0.25">
      <c r="A12" t="s">
        <v>40</v>
      </c>
      <c r="B12" t="s">
        <v>22</v>
      </c>
      <c r="C12" s="102">
        <v>21.69</v>
      </c>
      <c r="D12" s="102">
        <v>20.897937183</v>
      </c>
      <c r="E12" s="102">
        <v>22.479482789999999</v>
      </c>
      <c r="F12" s="102">
        <v>30.47</v>
      </c>
      <c r="G12" s="102">
        <v>29.584549016</v>
      </c>
      <c r="H12" s="102">
        <v>31.350854472000002</v>
      </c>
      <c r="I12" s="102">
        <v>25.15</v>
      </c>
      <c r="J12" s="102">
        <v>24.316062330000001</v>
      </c>
      <c r="K12" s="102">
        <v>25.981043285999998</v>
      </c>
      <c r="L12" s="102">
        <v>5.34</v>
      </c>
      <c r="M12" s="102">
        <v>4.9069847545999998</v>
      </c>
      <c r="N12" s="102">
        <v>5.7696493262999997</v>
      </c>
      <c r="O12" s="102">
        <v>10.68</v>
      </c>
      <c r="P12" s="102">
        <v>10.08408764</v>
      </c>
      <c r="Q12" s="102">
        <v>11.269180521999999</v>
      </c>
      <c r="R12" s="102">
        <v>6.68</v>
      </c>
      <c r="S12" s="102">
        <v>6.2010123090000002</v>
      </c>
      <c r="T12" s="102">
        <v>7.1591563702999998</v>
      </c>
      <c r="U12" s="109">
        <v>11</v>
      </c>
    </row>
    <row r="13" spans="1:21" x14ac:dyDescent="0.25">
      <c r="A13" t="s">
        <v>40</v>
      </c>
      <c r="B13" t="s">
        <v>19</v>
      </c>
      <c r="C13" s="102">
        <v>22.66</v>
      </c>
      <c r="D13" s="102">
        <v>22.417861354999999</v>
      </c>
      <c r="E13" s="102">
        <v>22.895353094000001</v>
      </c>
      <c r="F13" s="102">
        <v>31.47</v>
      </c>
      <c r="G13" s="102">
        <v>31.208147577999998</v>
      </c>
      <c r="H13" s="102">
        <v>31.737880297</v>
      </c>
      <c r="I13" s="102">
        <v>25.95</v>
      </c>
      <c r="J13" s="102">
        <v>25.703846340999998</v>
      </c>
      <c r="K13" s="102">
        <v>26.203891300999999</v>
      </c>
      <c r="L13" s="102">
        <v>4.79</v>
      </c>
      <c r="M13" s="102">
        <v>4.6649455956999999</v>
      </c>
      <c r="N13" s="102">
        <v>4.9084595424000002</v>
      </c>
      <c r="O13" s="102">
        <v>10.130000000000001</v>
      </c>
      <c r="P13" s="102">
        <v>9.9568011150999993</v>
      </c>
      <c r="Q13" s="102">
        <v>10.300950921</v>
      </c>
      <c r="R13" s="102">
        <v>5</v>
      </c>
      <c r="S13" s="102">
        <v>4.8766197477000004</v>
      </c>
      <c r="T13" s="102">
        <v>5.1252431118999997</v>
      </c>
      <c r="U13" s="109">
        <v>12</v>
      </c>
    </row>
    <row r="14" spans="1:21" x14ac:dyDescent="0.25">
      <c r="A14" t="s">
        <v>40</v>
      </c>
      <c r="B14" t="s">
        <v>23</v>
      </c>
      <c r="C14" s="102">
        <v>13.84</v>
      </c>
      <c r="D14" s="102">
        <v>13.168213357000001</v>
      </c>
      <c r="E14" s="102">
        <v>14.510182554</v>
      </c>
      <c r="F14" s="102">
        <v>20.010000000000002</v>
      </c>
      <c r="G14" s="102">
        <v>19.234370275</v>
      </c>
      <c r="H14" s="102">
        <v>20.789219267</v>
      </c>
      <c r="I14" s="102">
        <v>22.33</v>
      </c>
      <c r="J14" s="102">
        <v>21.522182209</v>
      </c>
      <c r="K14" s="102">
        <v>23.140683920000001</v>
      </c>
      <c r="L14" s="102">
        <v>4.6100000000000003</v>
      </c>
      <c r="M14" s="102">
        <v>4.2023205578000002</v>
      </c>
      <c r="N14" s="102">
        <v>5.017258762</v>
      </c>
      <c r="O14" s="102">
        <v>8.01</v>
      </c>
      <c r="P14" s="102">
        <v>7.4831376968000001</v>
      </c>
      <c r="Q14" s="102">
        <v>8.5380928909999998</v>
      </c>
      <c r="R14" s="102">
        <v>31.2</v>
      </c>
      <c r="S14" s="102">
        <v>30.296919582000001</v>
      </c>
      <c r="T14" s="102">
        <v>32.097418928000003</v>
      </c>
      <c r="U14" s="109">
        <v>13</v>
      </c>
    </row>
    <row r="15" spans="1:21" x14ac:dyDescent="0.25">
      <c r="A15" t="s">
        <v>40</v>
      </c>
      <c r="B15" t="s">
        <v>25</v>
      </c>
      <c r="C15" s="102">
        <v>17.350000000000001</v>
      </c>
      <c r="D15" s="102">
        <v>16.852902211</v>
      </c>
      <c r="E15" s="102">
        <v>17.855879969</v>
      </c>
      <c r="F15" s="102">
        <v>28.62</v>
      </c>
      <c r="G15" s="102">
        <v>28.016640554999999</v>
      </c>
      <c r="H15" s="102">
        <v>29.213594976</v>
      </c>
      <c r="I15" s="102">
        <v>27.67</v>
      </c>
      <c r="J15" s="102">
        <v>27.082396272</v>
      </c>
      <c r="K15" s="102">
        <v>28.267247694000002</v>
      </c>
      <c r="L15" s="102">
        <v>5.43</v>
      </c>
      <c r="M15" s="102">
        <v>5.1316881862999999</v>
      </c>
      <c r="N15" s="102">
        <v>5.7319232798000002</v>
      </c>
      <c r="O15" s="102">
        <v>9.75</v>
      </c>
      <c r="P15" s="102">
        <v>9.3615470177999995</v>
      </c>
      <c r="Q15" s="102">
        <v>10.147308195000001</v>
      </c>
      <c r="R15" s="102">
        <v>11.17</v>
      </c>
      <c r="S15" s="102">
        <v>10.752332592</v>
      </c>
      <c r="T15" s="102">
        <v>11.586539052999999</v>
      </c>
      <c r="U15" s="109">
        <v>14</v>
      </c>
    </row>
    <row r="16" spans="1:21" x14ac:dyDescent="0.25">
      <c r="A16" t="s">
        <v>40</v>
      </c>
      <c r="B16">
        <v>2</v>
      </c>
      <c r="C16" s="102">
        <v>19.54</v>
      </c>
      <c r="D16" s="102">
        <v>19.051603610000001</v>
      </c>
      <c r="E16" s="102">
        <v>20.037549914</v>
      </c>
      <c r="F16" s="102">
        <v>30.68</v>
      </c>
      <c r="G16" s="102">
        <v>30.1034051</v>
      </c>
      <c r="H16" s="102">
        <v>31.249990457999999</v>
      </c>
      <c r="I16" s="102">
        <v>26.81</v>
      </c>
      <c r="J16" s="102">
        <v>26.263732829999999</v>
      </c>
      <c r="K16" s="102">
        <v>27.365169648999998</v>
      </c>
      <c r="L16" s="102">
        <v>5.44</v>
      </c>
      <c r="M16" s="102">
        <v>5.1573880963000001</v>
      </c>
      <c r="N16" s="102">
        <v>5.7212729916000002</v>
      </c>
      <c r="O16" s="102">
        <v>9.58</v>
      </c>
      <c r="P16" s="102">
        <v>9.2172571937000001</v>
      </c>
      <c r="Q16" s="102">
        <v>9.9491412613999994</v>
      </c>
      <c r="R16" s="102">
        <v>7.94</v>
      </c>
      <c r="S16" s="102">
        <v>7.6056032098999999</v>
      </c>
      <c r="T16" s="102">
        <v>8.2778856861999994</v>
      </c>
      <c r="U16" s="109">
        <v>15</v>
      </c>
    </row>
    <row r="17" spans="1:21" x14ac:dyDescent="0.25">
      <c r="A17" t="s">
        <v>40</v>
      </c>
      <c r="B17">
        <v>3</v>
      </c>
      <c r="C17" s="102">
        <v>20.88</v>
      </c>
      <c r="D17" s="102">
        <v>20.458035589000001</v>
      </c>
      <c r="E17" s="102">
        <v>21.304925281999999</v>
      </c>
      <c r="F17" s="102">
        <v>31.08</v>
      </c>
      <c r="G17" s="102">
        <v>30.598499301</v>
      </c>
      <c r="H17" s="102">
        <v>31.562822919999999</v>
      </c>
      <c r="I17" s="102">
        <v>26.43</v>
      </c>
      <c r="J17" s="102">
        <v>25.968091401999999</v>
      </c>
      <c r="K17" s="102">
        <v>26.886831610000002</v>
      </c>
      <c r="L17" s="102">
        <v>5.29</v>
      </c>
      <c r="M17" s="102">
        <v>5.0529531918000004</v>
      </c>
      <c r="N17" s="102">
        <v>5.5191615137000003</v>
      </c>
      <c r="O17" s="102">
        <v>10.220000000000001</v>
      </c>
      <c r="P17" s="102">
        <v>9.9061907678000001</v>
      </c>
      <c r="Q17" s="102">
        <v>10.537374708</v>
      </c>
      <c r="R17" s="102">
        <v>6.1</v>
      </c>
      <c r="S17" s="102">
        <v>5.8531778272999997</v>
      </c>
      <c r="T17" s="102">
        <v>6.3519358894</v>
      </c>
      <c r="U17" s="109">
        <v>16</v>
      </c>
    </row>
    <row r="18" spans="1:21" x14ac:dyDescent="0.25">
      <c r="A18" t="s">
        <v>40</v>
      </c>
      <c r="B18">
        <v>4</v>
      </c>
      <c r="C18" s="102">
        <v>22.81</v>
      </c>
      <c r="D18" s="102">
        <v>22.424408269000001</v>
      </c>
      <c r="E18" s="102">
        <v>23.186463115999999</v>
      </c>
      <c r="F18" s="102">
        <v>31.55</v>
      </c>
      <c r="G18" s="102">
        <v>31.13160749</v>
      </c>
      <c r="H18" s="102">
        <v>31.975668008</v>
      </c>
      <c r="I18" s="102">
        <v>25.4</v>
      </c>
      <c r="J18" s="102">
        <v>25.001335421</v>
      </c>
      <c r="K18" s="102">
        <v>25.791906459</v>
      </c>
      <c r="L18" s="102">
        <v>4.62</v>
      </c>
      <c r="M18" s="102">
        <v>4.4313849258999998</v>
      </c>
      <c r="N18" s="102">
        <v>4.8127274805000004</v>
      </c>
      <c r="O18" s="102">
        <v>10.199999999999999</v>
      </c>
      <c r="P18" s="102">
        <v>9.9246029895000003</v>
      </c>
      <c r="Q18" s="102">
        <v>10.474272087999999</v>
      </c>
      <c r="R18" s="102">
        <v>5.42</v>
      </c>
      <c r="S18" s="102">
        <v>5.2171521962999998</v>
      </c>
      <c r="T18" s="102">
        <v>5.6284715559</v>
      </c>
      <c r="U18" s="109">
        <v>17</v>
      </c>
    </row>
    <row r="19" spans="1:21" x14ac:dyDescent="0.25">
      <c r="A19" t="s">
        <v>40</v>
      </c>
      <c r="B19" t="s">
        <v>26</v>
      </c>
      <c r="C19" s="102">
        <v>24.76</v>
      </c>
      <c r="D19" s="102">
        <v>24.336035677999998</v>
      </c>
      <c r="E19" s="102">
        <v>25.189469982999999</v>
      </c>
      <c r="F19" s="102">
        <v>30.85</v>
      </c>
      <c r="G19" s="102">
        <v>30.391886162999999</v>
      </c>
      <c r="H19" s="102">
        <v>31.305098953000002</v>
      </c>
      <c r="I19" s="102">
        <v>24.66</v>
      </c>
      <c r="J19" s="102">
        <v>24.23738672</v>
      </c>
      <c r="K19" s="102">
        <v>25.089670905999998</v>
      </c>
      <c r="L19" s="102">
        <v>4.07</v>
      </c>
      <c r="M19" s="102">
        <v>3.8728830857999998</v>
      </c>
      <c r="N19" s="102">
        <v>4.2634863329000003</v>
      </c>
      <c r="O19" s="102">
        <v>10.61</v>
      </c>
      <c r="P19" s="102">
        <v>10.309912421</v>
      </c>
      <c r="Q19" s="102">
        <v>10.91893887</v>
      </c>
      <c r="R19" s="102">
        <v>5.04</v>
      </c>
      <c r="S19" s="102">
        <v>4.8262855741999999</v>
      </c>
      <c r="T19" s="102">
        <v>5.2589453124999999</v>
      </c>
      <c r="U19" s="109">
        <v>18</v>
      </c>
    </row>
    <row r="20" spans="1:21" x14ac:dyDescent="0.25">
      <c r="A20" t="s">
        <v>41</v>
      </c>
      <c r="B20" t="s">
        <v>7</v>
      </c>
      <c r="C20" s="102">
        <v>18.850000000000001</v>
      </c>
      <c r="D20" s="102">
        <v>17.669733763</v>
      </c>
      <c r="E20" s="102">
        <v>20.032070606000001</v>
      </c>
      <c r="F20" s="102">
        <v>34.020000000000003</v>
      </c>
      <c r="G20" s="102">
        <v>32.591029227999996</v>
      </c>
      <c r="H20" s="102">
        <v>35.452655481999997</v>
      </c>
      <c r="I20" s="102">
        <v>22.96</v>
      </c>
      <c r="J20" s="102">
        <v>21.688119833999998</v>
      </c>
      <c r="K20" s="102">
        <v>24.228309415999998</v>
      </c>
      <c r="L20" s="102">
        <v>9.9</v>
      </c>
      <c r="M20" s="102">
        <v>8.9983203584000009</v>
      </c>
      <c r="N20" s="102">
        <v>10.802249442000001</v>
      </c>
      <c r="R20" s="102">
        <v>14.27</v>
      </c>
      <c r="S20" s="102">
        <v>13.212506407999999</v>
      </c>
      <c r="T20" s="102">
        <v>15.325005462</v>
      </c>
      <c r="U20" s="109">
        <v>1</v>
      </c>
    </row>
    <row r="21" spans="1:21" x14ac:dyDescent="0.25">
      <c r="A21" t="s">
        <v>41</v>
      </c>
      <c r="B21" t="s">
        <v>8</v>
      </c>
      <c r="C21" s="102">
        <v>19.2</v>
      </c>
      <c r="D21" s="102">
        <v>18.046720959000002</v>
      </c>
      <c r="E21" s="102">
        <v>20.357939584</v>
      </c>
      <c r="F21" s="102">
        <v>32.29</v>
      </c>
      <c r="G21" s="102">
        <v>30.915910915000001</v>
      </c>
      <c r="H21" s="102">
        <v>33.659486799</v>
      </c>
      <c r="I21" s="102">
        <v>31.06</v>
      </c>
      <c r="J21" s="102">
        <v>29.697802410000001</v>
      </c>
      <c r="K21" s="102">
        <v>32.412885467999999</v>
      </c>
      <c r="L21" s="102">
        <v>1.39</v>
      </c>
      <c r="M21" s="102">
        <v>1.0458166949000001</v>
      </c>
      <c r="N21" s="102">
        <v>1.7325834843000001</v>
      </c>
      <c r="R21" s="102">
        <v>16.07</v>
      </c>
      <c r="S21" s="102">
        <v>14.988090712</v>
      </c>
      <c r="T21" s="102">
        <v>17.142762974</v>
      </c>
      <c r="U21" s="109">
        <v>2</v>
      </c>
    </row>
    <row r="22" spans="1:21" x14ac:dyDescent="0.25">
      <c r="A22" t="s">
        <v>41</v>
      </c>
      <c r="B22" t="s">
        <v>13</v>
      </c>
      <c r="C22" s="102">
        <v>15.84</v>
      </c>
      <c r="D22" s="102">
        <v>12.767108109</v>
      </c>
      <c r="E22" s="102">
        <v>18.908766661000001</v>
      </c>
      <c r="F22" s="102">
        <v>37.200000000000003</v>
      </c>
      <c r="G22" s="102">
        <v>33.135355949999997</v>
      </c>
      <c r="H22" s="102">
        <v>41.266117346000001</v>
      </c>
      <c r="I22" s="102">
        <v>25.6</v>
      </c>
      <c r="J22" s="102">
        <v>21.927847517</v>
      </c>
      <c r="K22" s="102">
        <v>29.269205889999999</v>
      </c>
      <c r="L22" s="102">
        <v>2.95</v>
      </c>
      <c r="M22" s="102">
        <v>1.5242195243000001</v>
      </c>
      <c r="N22" s="102">
        <v>4.3689664794</v>
      </c>
      <c r="R22" s="102">
        <v>18.420000000000002</v>
      </c>
      <c r="S22" s="102">
        <v>15.155961469999999</v>
      </c>
      <c r="T22" s="102">
        <v>21.676451053000001</v>
      </c>
      <c r="U22" s="109">
        <v>3</v>
      </c>
    </row>
    <row r="23" spans="1:21" x14ac:dyDescent="0.25">
      <c r="A23" t="s">
        <v>41</v>
      </c>
      <c r="B23" t="s">
        <v>14</v>
      </c>
      <c r="C23" s="102">
        <v>9.75</v>
      </c>
      <c r="D23" s="102">
        <v>7.7928451118000002</v>
      </c>
      <c r="E23" s="102">
        <v>11.708288675</v>
      </c>
      <c r="F23" s="102">
        <v>37.19</v>
      </c>
      <c r="G23" s="102">
        <v>33.998602779000002</v>
      </c>
      <c r="H23" s="102">
        <v>40.377814454999999</v>
      </c>
      <c r="I23" s="102">
        <v>26.3</v>
      </c>
      <c r="J23" s="102">
        <v>23.398187587999999</v>
      </c>
      <c r="K23" s="102">
        <v>29.209522162999999</v>
      </c>
      <c r="L23" s="102">
        <v>9.64</v>
      </c>
      <c r="M23" s="102">
        <v>7.6896596411000004</v>
      </c>
      <c r="N23" s="102">
        <v>11.584716776</v>
      </c>
      <c r="R23" s="102">
        <v>17.12</v>
      </c>
      <c r="S23" s="102">
        <v>14.634231485999999</v>
      </c>
      <c r="T23" s="102">
        <v>19.606131326</v>
      </c>
      <c r="U23" s="109">
        <v>4</v>
      </c>
    </row>
    <row r="24" spans="1:21" x14ac:dyDescent="0.25">
      <c r="A24" t="s">
        <v>41</v>
      </c>
      <c r="B24" t="s">
        <v>15</v>
      </c>
      <c r="C24" s="102">
        <v>11.8</v>
      </c>
      <c r="D24" s="102">
        <v>10.218119415</v>
      </c>
      <c r="E24" s="102">
        <v>13.377386203</v>
      </c>
      <c r="F24" s="102">
        <v>32.71</v>
      </c>
      <c r="G24" s="102">
        <v>30.411752063000002</v>
      </c>
      <c r="H24" s="102">
        <v>35.006475152999997</v>
      </c>
      <c r="I24" s="102">
        <v>27.4</v>
      </c>
      <c r="J24" s="102">
        <v>25.219126218</v>
      </c>
      <c r="K24" s="102">
        <v>29.587365667</v>
      </c>
      <c r="L24" s="102">
        <v>10.55</v>
      </c>
      <c r="M24" s="102">
        <v>9.045060758</v>
      </c>
      <c r="N24" s="102">
        <v>12.053565959</v>
      </c>
      <c r="R24" s="102">
        <v>17.54</v>
      </c>
      <c r="S24" s="102">
        <v>15.678234622</v>
      </c>
      <c r="T24" s="102">
        <v>19.402913943000001</v>
      </c>
      <c r="U24" s="109">
        <v>5</v>
      </c>
    </row>
    <row r="25" spans="1:21" x14ac:dyDescent="0.25">
      <c r="A25" t="s">
        <v>41</v>
      </c>
      <c r="B25" t="s">
        <v>16</v>
      </c>
      <c r="C25" s="102">
        <v>15.45</v>
      </c>
      <c r="D25" s="102">
        <v>14.015551792</v>
      </c>
      <c r="E25" s="102">
        <v>16.879421645000001</v>
      </c>
      <c r="F25" s="102">
        <v>33.39</v>
      </c>
      <c r="G25" s="102">
        <v>31.519283680000001</v>
      </c>
      <c r="H25" s="102">
        <v>35.256359965000001</v>
      </c>
      <c r="I25" s="102">
        <v>28.61</v>
      </c>
      <c r="J25" s="102">
        <v>26.815881503</v>
      </c>
      <c r="K25" s="102">
        <v>30.397032269</v>
      </c>
      <c r="L25" s="102">
        <v>7.89</v>
      </c>
      <c r="M25" s="102">
        <v>6.8192543338</v>
      </c>
      <c r="N25" s="102">
        <v>8.9551633205000005</v>
      </c>
      <c r="R25" s="102">
        <v>14.67</v>
      </c>
      <c r="S25" s="102">
        <v>13.269149721</v>
      </c>
      <c r="T25" s="102">
        <v>16.072901771000002</v>
      </c>
      <c r="U25" s="109">
        <v>6</v>
      </c>
    </row>
    <row r="26" spans="1:21" x14ac:dyDescent="0.25">
      <c r="A26" t="s">
        <v>41</v>
      </c>
      <c r="B26" t="s">
        <v>43</v>
      </c>
      <c r="C26" s="102">
        <v>28.49</v>
      </c>
      <c r="D26" s="102">
        <v>26.927445286000001</v>
      </c>
      <c r="E26" s="102">
        <v>30.054747778999999</v>
      </c>
      <c r="F26" s="102">
        <v>31.33</v>
      </c>
      <c r="G26" s="102">
        <v>29.727076491999998</v>
      </c>
      <c r="H26" s="102">
        <v>32.940839785000001</v>
      </c>
      <c r="I26" s="102">
        <v>26.34</v>
      </c>
      <c r="J26" s="102">
        <v>24.809693248999999</v>
      </c>
      <c r="K26" s="102">
        <v>27.861347050999999</v>
      </c>
      <c r="L26" s="102">
        <v>0.5</v>
      </c>
      <c r="M26" s="102">
        <v>0.25553771089999999</v>
      </c>
      <c r="N26" s="102">
        <v>0.74414988680000005</v>
      </c>
      <c r="R26" s="102">
        <v>13.34</v>
      </c>
      <c r="S26" s="102">
        <v>12.16174017</v>
      </c>
      <c r="T26" s="102">
        <v>14.517422592000001</v>
      </c>
      <c r="U26" s="109">
        <v>7</v>
      </c>
    </row>
    <row r="27" spans="1:21" x14ac:dyDescent="0.25">
      <c r="A27" t="s">
        <v>41</v>
      </c>
      <c r="B27" t="s">
        <v>21</v>
      </c>
      <c r="C27" s="102">
        <v>14.81</v>
      </c>
      <c r="D27" s="102">
        <v>8.1149450187000003</v>
      </c>
      <c r="E27" s="102">
        <v>21.514684611</v>
      </c>
      <c r="F27" s="102">
        <v>25</v>
      </c>
      <c r="G27" s="102">
        <v>16.833483397999998</v>
      </c>
      <c r="H27" s="102">
        <v>33.166516602000002</v>
      </c>
      <c r="I27" s="102">
        <v>29.63</v>
      </c>
      <c r="J27" s="102">
        <v>21.017823525000001</v>
      </c>
      <c r="K27" s="102">
        <v>38.241435734</v>
      </c>
      <c r="L27" s="102">
        <v>9.26</v>
      </c>
      <c r="M27" s="102">
        <v>3.7925560597999999</v>
      </c>
      <c r="N27" s="102">
        <v>14.725962459</v>
      </c>
      <c r="R27" s="102">
        <v>21.3</v>
      </c>
      <c r="S27" s="102">
        <v>13.575077866000001</v>
      </c>
      <c r="T27" s="102">
        <v>29.017514726999998</v>
      </c>
      <c r="U27" s="109">
        <v>8</v>
      </c>
    </row>
    <row r="28" spans="1:21" x14ac:dyDescent="0.25">
      <c r="A28" t="s">
        <v>41</v>
      </c>
      <c r="B28" t="s">
        <v>20</v>
      </c>
      <c r="C28" s="102">
        <v>13.24</v>
      </c>
      <c r="D28" s="102">
        <v>5.1809165836000002</v>
      </c>
      <c r="E28" s="102">
        <v>21.289671651999999</v>
      </c>
      <c r="F28" s="102">
        <v>26.47</v>
      </c>
      <c r="G28" s="102">
        <v>15.984681837</v>
      </c>
      <c r="H28" s="102">
        <v>36.956494632999998</v>
      </c>
      <c r="I28" s="102">
        <v>33.82</v>
      </c>
      <c r="J28" s="102">
        <v>22.578647557</v>
      </c>
      <c r="K28" s="102">
        <v>45.068411267000002</v>
      </c>
      <c r="L28" s="102">
        <v>8.82</v>
      </c>
      <c r="M28" s="102">
        <v>2.0820347975</v>
      </c>
      <c r="N28" s="102">
        <v>15.565024026</v>
      </c>
      <c r="R28" s="102">
        <v>17.649999999999999</v>
      </c>
      <c r="S28" s="102">
        <v>8.5862001098</v>
      </c>
      <c r="T28" s="102">
        <v>26.707917537</v>
      </c>
      <c r="U28" s="109">
        <v>9</v>
      </c>
    </row>
    <row r="29" spans="1:21" x14ac:dyDescent="0.25">
      <c r="A29" t="s">
        <v>41</v>
      </c>
      <c r="B29" t="s">
        <v>44</v>
      </c>
      <c r="C29" s="102">
        <v>14.9</v>
      </c>
      <c r="D29" s="102">
        <v>12.297709749999999</v>
      </c>
      <c r="E29" s="102">
        <v>17.507304177000002</v>
      </c>
      <c r="F29" s="102">
        <v>27.44</v>
      </c>
      <c r="G29" s="102">
        <v>24.173602099</v>
      </c>
      <c r="H29" s="102">
        <v>30.701049712</v>
      </c>
      <c r="I29" s="102">
        <v>18.11</v>
      </c>
      <c r="J29" s="102">
        <v>15.289271705000001</v>
      </c>
      <c r="K29" s="102">
        <v>20.922427460000002</v>
      </c>
      <c r="L29" s="102">
        <v>6.41</v>
      </c>
      <c r="M29" s="102">
        <v>4.6155640255000003</v>
      </c>
      <c r="N29" s="102">
        <v>8.1978064479999997</v>
      </c>
      <c r="R29" s="102">
        <v>33.15</v>
      </c>
      <c r="S29" s="102">
        <v>29.704366727</v>
      </c>
      <c r="T29" s="102">
        <v>36.590897896999998</v>
      </c>
      <c r="U29" s="109">
        <v>10</v>
      </c>
    </row>
    <row r="30" spans="1:21" x14ac:dyDescent="0.25">
      <c r="A30" t="s">
        <v>41</v>
      </c>
      <c r="B30" t="s">
        <v>19</v>
      </c>
      <c r="C30" s="102">
        <v>19.52</v>
      </c>
      <c r="D30" s="102">
        <v>18.641207503</v>
      </c>
      <c r="E30" s="102">
        <v>20.402617198000002</v>
      </c>
      <c r="F30" s="102">
        <v>33.83</v>
      </c>
      <c r="G30" s="102">
        <v>32.774752479999997</v>
      </c>
      <c r="H30" s="102">
        <v>34.877220274999999</v>
      </c>
      <c r="I30" s="102">
        <v>27.86</v>
      </c>
      <c r="J30" s="102">
        <v>26.866598567</v>
      </c>
      <c r="K30" s="102">
        <v>28.858886589000001</v>
      </c>
      <c r="L30" s="102">
        <v>5.36</v>
      </c>
      <c r="M30" s="102">
        <v>4.8588053501999999</v>
      </c>
      <c r="N30" s="102">
        <v>5.8596113057999997</v>
      </c>
      <c r="R30" s="102">
        <v>13.43</v>
      </c>
      <c r="S30" s="102">
        <v>12.672525618</v>
      </c>
      <c r="T30" s="102">
        <v>14.187775114000001</v>
      </c>
      <c r="U30" s="109">
        <v>11</v>
      </c>
    </row>
    <row r="31" spans="1:21" x14ac:dyDescent="0.25">
      <c r="A31" t="s">
        <v>41</v>
      </c>
      <c r="B31" t="s">
        <v>25</v>
      </c>
      <c r="C31" s="102">
        <v>15.39</v>
      </c>
      <c r="D31" s="102">
        <v>13.886711140999999</v>
      </c>
      <c r="E31" s="102">
        <v>16.896448660000001</v>
      </c>
      <c r="F31" s="102">
        <v>34.450000000000003</v>
      </c>
      <c r="G31" s="102">
        <v>32.468308315000002</v>
      </c>
      <c r="H31" s="102">
        <v>36.431646415000003</v>
      </c>
      <c r="I31" s="102">
        <v>25.94</v>
      </c>
      <c r="J31" s="102">
        <v>24.111560932</v>
      </c>
      <c r="K31" s="102">
        <v>27.767117203000002</v>
      </c>
      <c r="L31" s="102">
        <v>6.16</v>
      </c>
      <c r="M31" s="102">
        <v>5.1542722024999996</v>
      </c>
      <c r="N31" s="102">
        <v>7.1589917178000002</v>
      </c>
      <c r="R31" s="102">
        <v>18.059999999999999</v>
      </c>
      <c r="S31" s="102">
        <v>16.458191399</v>
      </c>
      <c r="T31" s="102">
        <v>19.666752014</v>
      </c>
      <c r="U31" s="109">
        <v>12</v>
      </c>
    </row>
    <row r="32" spans="1:21" x14ac:dyDescent="0.25">
      <c r="A32" t="s">
        <v>41</v>
      </c>
      <c r="B32">
        <v>2</v>
      </c>
      <c r="C32" s="102">
        <v>17.23</v>
      </c>
      <c r="D32" s="102">
        <v>15.659814637</v>
      </c>
      <c r="E32" s="102">
        <v>18.79509788</v>
      </c>
      <c r="F32" s="102">
        <v>33.56</v>
      </c>
      <c r="G32" s="102">
        <v>31.597399829</v>
      </c>
      <c r="H32" s="102">
        <v>35.517898510999999</v>
      </c>
      <c r="I32" s="102">
        <v>27.19</v>
      </c>
      <c r="J32" s="102">
        <v>25.340029798</v>
      </c>
      <c r="K32" s="102">
        <v>29.034129018000002</v>
      </c>
      <c r="L32" s="102">
        <v>5.38</v>
      </c>
      <c r="M32" s="102">
        <v>4.4466398199999997</v>
      </c>
      <c r="N32" s="102">
        <v>6.3205203415</v>
      </c>
      <c r="R32" s="102">
        <v>16.64</v>
      </c>
      <c r="S32" s="102">
        <v>15.097938493999999</v>
      </c>
      <c r="T32" s="102">
        <v>18.190531671999999</v>
      </c>
      <c r="U32" s="109">
        <v>13</v>
      </c>
    </row>
    <row r="33" spans="1:21" x14ac:dyDescent="0.25">
      <c r="A33" t="s">
        <v>41</v>
      </c>
      <c r="B33">
        <v>3</v>
      </c>
      <c r="C33" s="102">
        <v>20.34</v>
      </c>
      <c r="D33" s="102">
        <v>18.484413020000002</v>
      </c>
      <c r="E33" s="102">
        <v>22.204858798</v>
      </c>
      <c r="F33" s="102">
        <v>32.630000000000003</v>
      </c>
      <c r="G33" s="102">
        <v>30.462673548000001</v>
      </c>
      <c r="H33" s="102">
        <v>34.795803384000003</v>
      </c>
      <c r="I33" s="102">
        <v>26.74</v>
      </c>
      <c r="J33" s="102">
        <v>24.691895906999999</v>
      </c>
      <c r="K33" s="102">
        <v>28.782256399000001</v>
      </c>
      <c r="L33" s="102">
        <v>6</v>
      </c>
      <c r="M33" s="102">
        <v>4.9056317402999996</v>
      </c>
      <c r="N33" s="102">
        <v>7.1010386320999999</v>
      </c>
      <c r="R33" s="102">
        <v>14.29</v>
      </c>
      <c r="S33" s="102">
        <v>12.668714008</v>
      </c>
      <c r="T33" s="102">
        <v>15.902714564</v>
      </c>
      <c r="U33" s="109">
        <v>14</v>
      </c>
    </row>
    <row r="34" spans="1:21" x14ac:dyDescent="0.25">
      <c r="A34" t="s">
        <v>41</v>
      </c>
      <c r="B34">
        <v>4</v>
      </c>
      <c r="C34" s="102">
        <v>22.69</v>
      </c>
      <c r="D34" s="102">
        <v>20.894243009</v>
      </c>
      <c r="E34" s="102">
        <v>24.486321855</v>
      </c>
      <c r="F34" s="102">
        <v>32.6</v>
      </c>
      <c r="G34" s="102">
        <v>30.589240696000001</v>
      </c>
      <c r="H34" s="102">
        <v>34.609418949999998</v>
      </c>
      <c r="I34" s="102">
        <v>28.05</v>
      </c>
      <c r="J34" s="102">
        <v>26.125200636999999</v>
      </c>
      <c r="K34" s="102">
        <v>29.978198118000002</v>
      </c>
      <c r="L34" s="102">
        <v>4.79</v>
      </c>
      <c r="M34" s="102">
        <v>3.8714805248999999</v>
      </c>
      <c r="N34" s="102">
        <v>5.7024783070999998</v>
      </c>
      <c r="R34" s="102">
        <v>11.87</v>
      </c>
      <c r="S34" s="102">
        <v>10.484655601</v>
      </c>
      <c r="T34" s="102">
        <v>13.258762301999999</v>
      </c>
      <c r="U34" s="109">
        <v>15</v>
      </c>
    </row>
    <row r="35" spans="1:21" x14ac:dyDescent="0.25">
      <c r="A35" t="s">
        <v>41</v>
      </c>
      <c r="B35" t="s">
        <v>26</v>
      </c>
      <c r="C35" s="102">
        <v>24.93</v>
      </c>
      <c r="D35" s="102">
        <v>20.389784383999999</v>
      </c>
      <c r="E35" s="102">
        <v>29.466949140000001</v>
      </c>
      <c r="F35" s="102">
        <v>27.79</v>
      </c>
      <c r="G35" s="102">
        <v>23.093715427999999</v>
      </c>
      <c r="H35" s="102">
        <v>32.493677122000001</v>
      </c>
      <c r="I35" s="102">
        <v>30.66</v>
      </c>
      <c r="J35" s="102">
        <v>25.821653388000001</v>
      </c>
      <c r="K35" s="102">
        <v>35.496398188000001</v>
      </c>
      <c r="L35" s="102">
        <v>4.3</v>
      </c>
      <c r="M35" s="102">
        <v>2.1702040242999998</v>
      </c>
      <c r="N35" s="102">
        <v>6.4257845144000001</v>
      </c>
      <c r="R35" s="102">
        <v>12.32</v>
      </c>
      <c r="S35" s="102">
        <v>8.8726181007000005</v>
      </c>
      <c r="T35" s="102">
        <v>15.769215709999999</v>
      </c>
      <c r="U35" s="109">
        <v>16</v>
      </c>
    </row>
    <row r="36" spans="1:21" x14ac:dyDescent="0.25">
      <c r="A36" t="s">
        <v>28</v>
      </c>
      <c r="B36" t="s">
        <v>7</v>
      </c>
      <c r="C36" s="102">
        <v>19.22</v>
      </c>
      <c r="D36" s="102">
        <v>18.562474299000002</v>
      </c>
      <c r="E36" s="102">
        <v>19.878405428000001</v>
      </c>
      <c r="F36" s="102">
        <v>29.35</v>
      </c>
      <c r="G36" s="102">
        <v>28.585661302999998</v>
      </c>
      <c r="H36" s="102">
        <v>30.106361633999999</v>
      </c>
      <c r="I36" s="102">
        <v>26.75</v>
      </c>
      <c r="J36" s="102">
        <v>26.008343186000001</v>
      </c>
      <c r="K36" s="102">
        <v>27.486612174000001</v>
      </c>
      <c r="L36" s="102">
        <v>9.1199999999999992</v>
      </c>
      <c r="M36" s="102">
        <v>8.6359920387999995</v>
      </c>
      <c r="N36" s="102">
        <v>9.5972953241999992</v>
      </c>
      <c r="O36" s="102">
        <v>8.17</v>
      </c>
      <c r="P36" s="102">
        <v>7.7085143456000003</v>
      </c>
      <c r="Q36" s="102">
        <v>8.6230527590000001</v>
      </c>
      <c r="R36" s="102">
        <v>7.4</v>
      </c>
      <c r="S36" s="102">
        <v>6.9664333711999999</v>
      </c>
      <c r="T36" s="102">
        <v>7.840854137</v>
      </c>
      <c r="U36" s="109">
        <v>1</v>
      </c>
    </row>
    <row r="37" spans="1:21" x14ac:dyDescent="0.25">
      <c r="A37" t="s">
        <v>28</v>
      </c>
      <c r="B37" t="s">
        <v>8</v>
      </c>
      <c r="C37" s="102">
        <v>23.27</v>
      </c>
      <c r="D37" s="102">
        <v>22.56096827</v>
      </c>
      <c r="E37" s="102">
        <v>23.980374071</v>
      </c>
      <c r="F37" s="102">
        <v>24.16</v>
      </c>
      <c r="G37" s="102">
        <v>23.440275108000002</v>
      </c>
      <c r="H37" s="102">
        <v>24.878127007</v>
      </c>
      <c r="I37" s="102">
        <v>32.57</v>
      </c>
      <c r="J37" s="102">
        <v>31.780113521000001</v>
      </c>
      <c r="K37" s="102">
        <v>33.354267444999998</v>
      </c>
      <c r="L37" s="102">
        <v>0.9</v>
      </c>
      <c r="M37" s="102">
        <v>0.73761697729999998</v>
      </c>
      <c r="N37" s="102">
        <v>1.0541292410000001</v>
      </c>
      <c r="O37" s="102">
        <v>11.64</v>
      </c>
      <c r="P37" s="102">
        <v>11.100390654</v>
      </c>
      <c r="Q37" s="102">
        <v>12.177623739</v>
      </c>
      <c r="R37" s="102">
        <v>7.47</v>
      </c>
      <c r="S37" s="102">
        <v>7.0265464405999998</v>
      </c>
      <c r="T37" s="102">
        <v>7.9095675262</v>
      </c>
      <c r="U37" s="109">
        <v>2</v>
      </c>
    </row>
    <row r="38" spans="1:21" x14ac:dyDescent="0.25">
      <c r="A38" t="s">
        <v>28</v>
      </c>
      <c r="B38" t="s">
        <v>13</v>
      </c>
      <c r="C38" s="102">
        <v>17.170000000000002</v>
      </c>
      <c r="D38" s="102">
        <v>15.821871069</v>
      </c>
      <c r="E38" s="102">
        <v>18.526973926</v>
      </c>
      <c r="F38" s="102">
        <v>27.82</v>
      </c>
      <c r="G38" s="102">
        <v>26.21353994</v>
      </c>
      <c r="H38" s="102">
        <v>29.427571543999999</v>
      </c>
      <c r="I38" s="102">
        <v>30.3</v>
      </c>
      <c r="J38" s="102">
        <v>28.649947564000001</v>
      </c>
      <c r="K38" s="102">
        <v>31.945968069999999</v>
      </c>
      <c r="L38" s="102">
        <v>2.08</v>
      </c>
      <c r="M38" s="102">
        <v>1.5643868111000001</v>
      </c>
      <c r="N38" s="102">
        <v>2.5869355860000001</v>
      </c>
      <c r="O38" s="102">
        <v>12.09</v>
      </c>
      <c r="P38" s="102">
        <v>10.916753956999999</v>
      </c>
      <c r="Q38" s="102">
        <v>13.254655484000001</v>
      </c>
      <c r="R38" s="102">
        <v>10.55</v>
      </c>
      <c r="S38" s="102">
        <v>9.4442379467999995</v>
      </c>
      <c r="T38" s="102">
        <v>11.647158103000001</v>
      </c>
      <c r="U38" s="109">
        <v>3</v>
      </c>
    </row>
    <row r="39" spans="1:21" x14ac:dyDescent="0.25">
      <c r="A39" t="s">
        <v>28</v>
      </c>
      <c r="B39" t="s">
        <v>14</v>
      </c>
      <c r="C39" s="102">
        <v>14.08</v>
      </c>
      <c r="D39" s="102">
        <v>12.917585577000001</v>
      </c>
      <c r="E39" s="102">
        <v>15.245679729000001</v>
      </c>
      <c r="F39" s="102">
        <v>29.71</v>
      </c>
      <c r="G39" s="102">
        <v>28.179155093999999</v>
      </c>
      <c r="H39" s="102">
        <v>31.237754527</v>
      </c>
      <c r="I39" s="102">
        <v>30.12</v>
      </c>
      <c r="J39" s="102">
        <v>28.581325715999998</v>
      </c>
      <c r="K39" s="102">
        <v>31.651910436000001</v>
      </c>
      <c r="L39" s="102">
        <v>8.83</v>
      </c>
      <c r="M39" s="102">
        <v>7.8841067164999998</v>
      </c>
      <c r="N39" s="102">
        <v>9.7835317674999995</v>
      </c>
      <c r="O39" s="102">
        <v>9.68</v>
      </c>
      <c r="P39" s="102">
        <v>8.6897983299000003</v>
      </c>
      <c r="Q39" s="102">
        <v>10.668802253000001</v>
      </c>
      <c r="R39" s="102">
        <v>7.58</v>
      </c>
      <c r="S39" s="102">
        <v>6.6944003402999996</v>
      </c>
      <c r="T39" s="102">
        <v>8.4659495139000001</v>
      </c>
      <c r="U39" s="109">
        <v>4</v>
      </c>
    </row>
    <row r="40" spans="1:21" x14ac:dyDescent="0.25">
      <c r="A40" t="s">
        <v>28</v>
      </c>
      <c r="B40" t="s">
        <v>15</v>
      </c>
      <c r="C40" s="102">
        <v>15.21</v>
      </c>
      <c r="D40" s="102">
        <v>14.241336153000001</v>
      </c>
      <c r="E40" s="102">
        <v>16.176196437000002</v>
      </c>
      <c r="F40" s="102">
        <v>28.07</v>
      </c>
      <c r="G40" s="102">
        <v>26.864228551</v>
      </c>
      <c r="H40" s="102">
        <v>29.285403037999998</v>
      </c>
      <c r="I40" s="102">
        <v>29.81</v>
      </c>
      <c r="J40" s="102">
        <v>28.580627285999999</v>
      </c>
      <c r="K40" s="102">
        <v>31.045293740999998</v>
      </c>
      <c r="L40" s="102">
        <v>9.24</v>
      </c>
      <c r="M40" s="102">
        <v>8.4585154227999997</v>
      </c>
      <c r="N40" s="102">
        <v>10.018718659999999</v>
      </c>
      <c r="O40" s="102">
        <v>9.75</v>
      </c>
      <c r="P40" s="102">
        <v>8.9496310036000004</v>
      </c>
      <c r="Q40" s="102">
        <v>10.547818458</v>
      </c>
      <c r="R40" s="102">
        <v>7.92</v>
      </c>
      <c r="S40" s="102">
        <v>7.1887629769999997</v>
      </c>
      <c r="T40" s="102">
        <v>8.6434682718999998</v>
      </c>
      <c r="U40" s="109">
        <v>5</v>
      </c>
    </row>
    <row r="41" spans="1:21" x14ac:dyDescent="0.25">
      <c r="A41" t="s">
        <v>28</v>
      </c>
      <c r="B41" t="s">
        <v>16</v>
      </c>
      <c r="C41" s="102">
        <v>17.78</v>
      </c>
      <c r="D41" s="102">
        <v>16.875730376</v>
      </c>
      <c r="E41" s="102">
        <v>18.676616194000001</v>
      </c>
      <c r="F41" s="102">
        <v>26.95</v>
      </c>
      <c r="G41" s="102">
        <v>25.900871730999999</v>
      </c>
      <c r="H41" s="102">
        <v>27.990825019999999</v>
      </c>
      <c r="I41" s="102">
        <v>31.86</v>
      </c>
      <c r="J41" s="102">
        <v>30.758243143000001</v>
      </c>
      <c r="K41" s="102">
        <v>32.952948192000001</v>
      </c>
      <c r="L41" s="102">
        <v>6.82</v>
      </c>
      <c r="M41" s="102">
        <v>6.2223167817</v>
      </c>
      <c r="N41" s="102">
        <v>7.4094521713999999</v>
      </c>
      <c r="O41" s="102">
        <v>9.75</v>
      </c>
      <c r="P41" s="102">
        <v>9.0487217938000004</v>
      </c>
      <c r="Q41" s="102">
        <v>10.445863043999999</v>
      </c>
      <c r="R41" s="102">
        <v>6.86</v>
      </c>
      <c r="S41" s="102">
        <v>6.2638931599000003</v>
      </c>
      <c r="T41" s="102">
        <v>7.4545183924999998</v>
      </c>
      <c r="U41" s="109">
        <v>6</v>
      </c>
    </row>
    <row r="42" spans="1:21" x14ac:dyDescent="0.25">
      <c r="A42" t="s">
        <v>28</v>
      </c>
      <c r="B42" t="s">
        <v>29</v>
      </c>
      <c r="C42" s="102">
        <v>27.07</v>
      </c>
      <c r="D42" s="102">
        <v>25.941458255000001</v>
      </c>
      <c r="E42" s="102">
        <v>28.189121359000001</v>
      </c>
      <c r="F42" s="102">
        <v>26.5</v>
      </c>
      <c r="G42" s="102">
        <v>25.382679603</v>
      </c>
      <c r="H42" s="102">
        <v>27.615321729000001</v>
      </c>
      <c r="I42" s="102">
        <v>29.26</v>
      </c>
      <c r="J42" s="102">
        <v>28.112986425999999</v>
      </c>
      <c r="K42" s="102">
        <v>30.414661808000002</v>
      </c>
      <c r="L42" s="102">
        <v>0.83</v>
      </c>
      <c r="M42" s="102">
        <v>0.60291122460000002</v>
      </c>
      <c r="N42" s="102">
        <v>1.0626450712</v>
      </c>
      <c r="O42" s="102">
        <v>10.210000000000001</v>
      </c>
      <c r="P42" s="102">
        <v>9.4439955409999996</v>
      </c>
      <c r="Q42" s="102">
        <v>10.975724646</v>
      </c>
      <c r="R42" s="102">
        <v>6.13</v>
      </c>
      <c r="S42" s="102">
        <v>5.5225157745000004</v>
      </c>
      <c r="T42" s="102">
        <v>6.7359785625999997</v>
      </c>
      <c r="U42" s="109">
        <v>7</v>
      </c>
    </row>
    <row r="43" spans="1:21" x14ac:dyDescent="0.25">
      <c r="A43" t="s">
        <v>28</v>
      </c>
      <c r="B43" t="s">
        <v>17</v>
      </c>
      <c r="C43" s="102">
        <v>42.09</v>
      </c>
      <c r="D43" s="102">
        <v>40.246775947000003</v>
      </c>
      <c r="E43" s="102">
        <v>43.933195025000003</v>
      </c>
      <c r="F43" s="102">
        <v>19.59</v>
      </c>
      <c r="G43" s="102">
        <v>18.111740782999998</v>
      </c>
      <c r="H43" s="102">
        <v>21.075487082999999</v>
      </c>
      <c r="I43" s="102">
        <v>23.26</v>
      </c>
      <c r="J43" s="102">
        <v>21.681048447999999</v>
      </c>
      <c r="K43" s="102">
        <v>24.835642407999998</v>
      </c>
      <c r="L43" s="102">
        <v>7.0000000000000007E-2</v>
      </c>
      <c r="M43" s="102">
        <v>0</v>
      </c>
      <c r="N43" s="102">
        <v>0.17310601340000001</v>
      </c>
      <c r="O43" s="102">
        <v>7.73</v>
      </c>
      <c r="P43" s="102">
        <v>6.7315988322000004</v>
      </c>
      <c r="Q43" s="102">
        <v>8.7255854929000005</v>
      </c>
      <c r="R43" s="102">
        <v>7.26</v>
      </c>
      <c r="S43" s="102">
        <v>6.2883381431999998</v>
      </c>
      <c r="T43" s="102">
        <v>8.2254499555000002</v>
      </c>
      <c r="U43" s="109">
        <v>8</v>
      </c>
    </row>
    <row r="44" spans="1:21" x14ac:dyDescent="0.25">
      <c r="A44" t="s">
        <v>28</v>
      </c>
      <c r="B44" t="s">
        <v>21</v>
      </c>
      <c r="C44" s="102">
        <v>17.73</v>
      </c>
      <c r="D44" s="102">
        <v>15.885103914</v>
      </c>
      <c r="E44" s="102">
        <v>19.581075245000001</v>
      </c>
      <c r="F44" s="102">
        <v>28.58</v>
      </c>
      <c r="G44" s="102">
        <v>26.394208110000001</v>
      </c>
      <c r="H44" s="102">
        <v>30.766060019000001</v>
      </c>
      <c r="I44" s="102">
        <v>31.87</v>
      </c>
      <c r="J44" s="102">
        <v>29.616275564999999</v>
      </c>
      <c r="K44" s="102">
        <v>34.125345398</v>
      </c>
      <c r="L44" s="102">
        <v>6.76</v>
      </c>
      <c r="M44" s="102">
        <v>5.5491230177000004</v>
      </c>
      <c r="N44" s="102">
        <v>7.9792133625000004</v>
      </c>
      <c r="O44" s="102">
        <v>10.85</v>
      </c>
      <c r="P44" s="102">
        <v>9.3424572128999994</v>
      </c>
      <c r="Q44" s="102">
        <v>12.351631757</v>
      </c>
      <c r="R44" s="102">
        <v>4.2</v>
      </c>
      <c r="S44" s="102">
        <v>3.2337156240999998</v>
      </c>
      <c r="T44" s="102">
        <v>5.1757907745000002</v>
      </c>
      <c r="U44" s="109">
        <v>9</v>
      </c>
    </row>
    <row r="45" spans="1:21" x14ac:dyDescent="0.25">
      <c r="A45" t="s">
        <v>28</v>
      </c>
      <c r="B45" t="s">
        <v>20</v>
      </c>
      <c r="C45" s="102">
        <v>19.95</v>
      </c>
      <c r="D45" s="102">
        <v>18.370636994000002</v>
      </c>
      <c r="E45" s="102">
        <v>21.531643136</v>
      </c>
      <c r="F45" s="102">
        <v>27.81</v>
      </c>
      <c r="G45" s="102">
        <v>26.037419531000001</v>
      </c>
      <c r="H45" s="102">
        <v>29.581472977000001</v>
      </c>
      <c r="I45" s="102">
        <v>32.08</v>
      </c>
      <c r="J45" s="102">
        <v>30.238541852000001</v>
      </c>
      <c r="K45" s="102">
        <v>33.930839255000002</v>
      </c>
      <c r="L45" s="102">
        <v>4.3600000000000003</v>
      </c>
      <c r="M45" s="102">
        <v>3.5493701035999998</v>
      </c>
      <c r="N45" s="102">
        <v>5.1639849452000002</v>
      </c>
      <c r="O45" s="102">
        <v>12.46</v>
      </c>
      <c r="P45" s="102">
        <v>11.153156137</v>
      </c>
      <c r="Q45" s="102">
        <v>13.765410638000001</v>
      </c>
      <c r="R45" s="102">
        <v>3.34</v>
      </c>
      <c r="S45" s="102">
        <v>2.6282806220000001</v>
      </c>
      <c r="T45" s="102">
        <v>4.0492438079999999</v>
      </c>
      <c r="U45" s="109">
        <v>10</v>
      </c>
    </row>
    <row r="46" spans="1:21" x14ac:dyDescent="0.25">
      <c r="A46" t="s">
        <v>28</v>
      </c>
      <c r="B46" t="s">
        <v>22</v>
      </c>
      <c r="C46" s="102">
        <v>21.57</v>
      </c>
      <c r="D46" s="102">
        <v>19.845708877</v>
      </c>
      <c r="E46" s="102">
        <v>23.284409411999999</v>
      </c>
      <c r="F46" s="102">
        <v>26.16</v>
      </c>
      <c r="G46" s="102">
        <v>24.322762387000001</v>
      </c>
      <c r="H46" s="102">
        <v>27.997528787</v>
      </c>
      <c r="I46" s="102">
        <v>28.34</v>
      </c>
      <c r="J46" s="102">
        <v>26.459905825</v>
      </c>
      <c r="K46" s="102">
        <v>30.227992265000001</v>
      </c>
      <c r="L46" s="102">
        <v>6.32</v>
      </c>
      <c r="M46" s="102">
        <v>5.3064127720999998</v>
      </c>
      <c r="N46" s="102">
        <v>7.3414489204000004</v>
      </c>
      <c r="O46" s="102">
        <v>11.01</v>
      </c>
      <c r="P46" s="102">
        <v>9.7014339541000005</v>
      </c>
      <c r="Q46" s="102">
        <v>12.318584244</v>
      </c>
      <c r="R46" s="102">
        <v>6.6</v>
      </c>
      <c r="S46" s="102">
        <v>5.5591746951000003</v>
      </c>
      <c r="T46" s="102">
        <v>7.6346378617999999</v>
      </c>
      <c r="U46" s="109">
        <v>11</v>
      </c>
    </row>
    <row r="47" spans="1:21" x14ac:dyDescent="0.25">
      <c r="A47" t="s">
        <v>28</v>
      </c>
      <c r="B47" t="s">
        <v>19</v>
      </c>
      <c r="C47" s="102">
        <v>22.37</v>
      </c>
      <c r="D47" s="102">
        <v>21.776325066999998</v>
      </c>
      <c r="E47" s="102">
        <v>22.955171365000002</v>
      </c>
      <c r="F47" s="102">
        <v>27.54</v>
      </c>
      <c r="G47" s="102">
        <v>26.906019861000001</v>
      </c>
      <c r="H47" s="102">
        <v>28.169765336000001</v>
      </c>
      <c r="I47" s="102">
        <v>29.98</v>
      </c>
      <c r="J47" s="102">
        <v>29.332633164000001</v>
      </c>
      <c r="K47" s="102">
        <v>30.628823162</v>
      </c>
      <c r="L47" s="102">
        <v>4.8</v>
      </c>
      <c r="M47" s="102">
        <v>4.4948344680999996</v>
      </c>
      <c r="N47" s="102">
        <v>5.0994152325000002</v>
      </c>
      <c r="O47" s="102">
        <v>9.58</v>
      </c>
      <c r="P47" s="102">
        <v>9.1623339588999997</v>
      </c>
      <c r="Q47" s="102">
        <v>9.9949138144000003</v>
      </c>
      <c r="R47" s="102">
        <v>5.74</v>
      </c>
      <c r="S47" s="102">
        <v>5.4108607927000003</v>
      </c>
      <c r="T47" s="102">
        <v>6.0689037784000002</v>
      </c>
      <c r="U47" s="109">
        <v>12</v>
      </c>
    </row>
    <row r="48" spans="1:21" x14ac:dyDescent="0.25">
      <c r="A48" t="s">
        <v>28</v>
      </c>
      <c r="B48" t="s">
        <v>23</v>
      </c>
      <c r="C48" s="102">
        <v>14.1</v>
      </c>
      <c r="D48" s="102">
        <v>12.533487914</v>
      </c>
      <c r="E48" s="102">
        <v>15.662198566000001</v>
      </c>
      <c r="F48" s="102">
        <v>16.78</v>
      </c>
      <c r="G48" s="102">
        <v>15.10078019</v>
      </c>
      <c r="H48" s="102">
        <v>18.460503344999999</v>
      </c>
      <c r="I48" s="102">
        <v>22.62</v>
      </c>
      <c r="J48" s="102">
        <v>20.738991371000001</v>
      </c>
      <c r="K48" s="102">
        <v>24.500356341</v>
      </c>
      <c r="L48" s="102">
        <v>5.26</v>
      </c>
      <c r="M48" s="102">
        <v>4.2568560057999996</v>
      </c>
      <c r="N48" s="102">
        <v>6.2639225317999996</v>
      </c>
      <c r="O48" s="102">
        <v>7.63</v>
      </c>
      <c r="P48" s="102">
        <v>6.4343426580000003</v>
      </c>
      <c r="Q48" s="102">
        <v>8.8207862215000006</v>
      </c>
      <c r="R48" s="102">
        <v>33.61</v>
      </c>
      <c r="S48" s="102">
        <v>31.490373947999998</v>
      </c>
      <c r="T48" s="102">
        <v>35.737400907999998</v>
      </c>
      <c r="U48" s="109">
        <v>13</v>
      </c>
    </row>
    <row r="49" spans="1:21" x14ac:dyDescent="0.25">
      <c r="A49" t="s">
        <v>28</v>
      </c>
      <c r="B49" t="s">
        <v>25</v>
      </c>
      <c r="C49" s="102">
        <v>15.63</v>
      </c>
      <c r="D49" s="102">
        <v>14.151435891</v>
      </c>
      <c r="E49" s="102">
        <v>17.109358581999999</v>
      </c>
      <c r="F49" s="102">
        <v>22.97</v>
      </c>
      <c r="G49" s="102">
        <v>21.257496492000001</v>
      </c>
      <c r="H49" s="102">
        <v>24.683781574000001</v>
      </c>
      <c r="I49" s="102">
        <v>30.57</v>
      </c>
      <c r="J49" s="102">
        <v>28.693658421999999</v>
      </c>
      <c r="K49" s="102">
        <v>32.446237951000001</v>
      </c>
      <c r="L49" s="102">
        <v>4.58</v>
      </c>
      <c r="M49" s="102">
        <v>3.7257395262999999</v>
      </c>
      <c r="N49" s="102">
        <v>5.4279737724999997</v>
      </c>
      <c r="O49" s="102">
        <v>10.58</v>
      </c>
      <c r="P49" s="102">
        <v>9.3259810462000008</v>
      </c>
      <c r="Q49" s="102">
        <v>11.831186484</v>
      </c>
      <c r="R49" s="102">
        <v>15.67</v>
      </c>
      <c r="S49" s="102">
        <v>14.192951444</v>
      </c>
      <c r="T49" s="102">
        <v>17.154198815000001</v>
      </c>
      <c r="U49" s="109">
        <v>14</v>
      </c>
    </row>
    <row r="50" spans="1:21" x14ac:dyDescent="0.25">
      <c r="A50" t="s">
        <v>28</v>
      </c>
      <c r="B50">
        <v>2</v>
      </c>
      <c r="C50" s="102">
        <v>18.239999999999998</v>
      </c>
      <c r="D50" s="102">
        <v>17.011834726</v>
      </c>
      <c r="E50" s="102">
        <v>19.477160236</v>
      </c>
      <c r="F50" s="102">
        <v>25.96</v>
      </c>
      <c r="G50" s="102">
        <v>24.561978610000001</v>
      </c>
      <c r="H50" s="102">
        <v>27.360588348</v>
      </c>
      <c r="I50" s="102">
        <v>31.13</v>
      </c>
      <c r="J50" s="102">
        <v>29.654465570999999</v>
      </c>
      <c r="K50" s="102">
        <v>32.610185715</v>
      </c>
      <c r="L50" s="102">
        <v>5.94</v>
      </c>
      <c r="M50" s="102">
        <v>5.1856407781999998</v>
      </c>
      <c r="N50" s="102">
        <v>6.6944971162</v>
      </c>
      <c r="O50" s="102">
        <v>8.51</v>
      </c>
      <c r="P50" s="102">
        <v>7.6216434492999996</v>
      </c>
      <c r="Q50" s="102">
        <v>9.4030184441000007</v>
      </c>
      <c r="R50" s="102">
        <v>10.210000000000001</v>
      </c>
      <c r="S50" s="102">
        <v>9.2431375329000005</v>
      </c>
      <c r="T50" s="102">
        <v>11.175849473</v>
      </c>
      <c r="U50" s="109">
        <v>15</v>
      </c>
    </row>
    <row r="51" spans="1:21" x14ac:dyDescent="0.25">
      <c r="A51" t="s">
        <v>28</v>
      </c>
      <c r="B51">
        <v>3</v>
      </c>
      <c r="C51" s="102">
        <v>19.73</v>
      </c>
      <c r="D51" s="102">
        <v>18.685891891000001</v>
      </c>
      <c r="E51" s="102">
        <v>20.766260368000001</v>
      </c>
      <c r="F51" s="102">
        <v>26.89</v>
      </c>
      <c r="G51" s="102">
        <v>25.735276398</v>
      </c>
      <c r="H51" s="102">
        <v>28.053410902</v>
      </c>
      <c r="I51" s="102">
        <v>30.49</v>
      </c>
      <c r="J51" s="102">
        <v>29.284013968</v>
      </c>
      <c r="K51" s="102">
        <v>31.690728116999999</v>
      </c>
      <c r="L51" s="102">
        <v>5.75</v>
      </c>
      <c r="M51" s="102">
        <v>5.1369972529999997</v>
      </c>
      <c r="N51" s="102">
        <v>6.3535754968999996</v>
      </c>
      <c r="O51" s="102">
        <v>9.0399999999999991</v>
      </c>
      <c r="P51" s="102">
        <v>8.2865123997999994</v>
      </c>
      <c r="Q51" s="102">
        <v>9.7853481480000006</v>
      </c>
      <c r="R51" s="102">
        <v>8.11</v>
      </c>
      <c r="S51" s="102">
        <v>7.3973652364999998</v>
      </c>
      <c r="T51" s="102">
        <v>8.8246198222000007</v>
      </c>
      <c r="U51" s="109">
        <v>16</v>
      </c>
    </row>
    <row r="52" spans="1:21" x14ac:dyDescent="0.25">
      <c r="A52" t="s">
        <v>28</v>
      </c>
      <c r="B52">
        <v>4</v>
      </c>
      <c r="C52" s="102">
        <v>22.92</v>
      </c>
      <c r="D52" s="102">
        <v>21.931253579</v>
      </c>
      <c r="E52" s="102">
        <v>23.916597757000002</v>
      </c>
      <c r="F52" s="102">
        <v>27.89</v>
      </c>
      <c r="G52" s="102">
        <v>26.830025924000001</v>
      </c>
      <c r="H52" s="102">
        <v>28.948139001000001</v>
      </c>
      <c r="I52" s="102">
        <v>28.89</v>
      </c>
      <c r="J52" s="102">
        <v>27.820429031</v>
      </c>
      <c r="K52" s="102">
        <v>29.961220215000001</v>
      </c>
      <c r="L52" s="102">
        <v>4.6500000000000004</v>
      </c>
      <c r="M52" s="102">
        <v>4.1487108961999999</v>
      </c>
      <c r="N52" s="102">
        <v>5.1428105904999999</v>
      </c>
      <c r="O52" s="102">
        <v>9.65</v>
      </c>
      <c r="P52" s="102">
        <v>8.9570118642000001</v>
      </c>
      <c r="Q52" s="102">
        <v>10.351931225</v>
      </c>
      <c r="R52" s="102">
        <v>6</v>
      </c>
      <c r="S52" s="102">
        <v>5.4352701532000003</v>
      </c>
      <c r="T52" s="102">
        <v>6.5565997654999997</v>
      </c>
      <c r="U52" s="109">
        <v>17</v>
      </c>
    </row>
    <row r="53" spans="1:21" x14ac:dyDescent="0.25">
      <c r="A53" t="s">
        <v>28</v>
      </c>
      <c r="B53" t="s">
        <v>26</v>
      </c>
      <c r="C53" s="102">
        <v>23.63</v>
      </c>
      <c r="D53" s="102">
        <v>22.742700177</v>
      </c>
      <c r="E53" s="102">
        <v>24.518040900999999</v>
      </c>
      <c r="F53" s="102">
        <v>27.15</v>
      </c>
      <c r="G53" s="102">
        <v>26.224557040000001</v>
      </c>
      <c r="H53" s="102">
        <v>28.083240186000001</v>
      </c>
      <c r="I53" s="102">
        <v>28.8</v>
      </c>
      <c r="J53" s="102">
        <v>27.855760386</v>
      </c>
      <c r="K53" s="102">
        <v>29.748240523</v>
      </c>
      <c r="L53" s="102">
        <v>4.5999999999999996</v>
      </c>
      <c r="M53" s="102">
        <v>4.1654357415999996</v>
      </c>
      <c r="N53" s="102">
        <v>5.0412021306000003</v>
      </c>
      <c r="O53" s="102">
        <v>11.04</v>
      </c>
      <c r="P53" s="102">
        <v>10.381843303</v>
      </c>
      <c r="Q53" s="102">
        <v>11.691355151</v>
      </c>
      <c r="R53" s="102">
        <v>4.7699999999999996</v>
      </c>
      <c r="S53" s="102">
        <v>4.3282924630000004</v>
      </c>
      <c r="T53" s="102">
        <v>5.2193319971000003</v>
      </c>
      <c r="U53" s="109">
        <v>18</v>
      </c>
    </row>
    <row r="54" spans="1:21" x14ac:dyDescent="0.25">
      <c r="A54" t="s">
        <v>30</v>
      </c>
      <c r="B54" t="s">
        <v>7</v>
      </c>
      <c r="C54" s="102">
        <v>22.28</v>
      </c>
      <c r="D54" s="102">
        <v>21.646239904000002</v>
      </c>
      <c r="E54" s="102">
        <v>22.918514643000002</v>
      </c>
      <c r="F54" s="102">
        <v>34.69</v>
      </c>
      <c r="G54" s="102">
        <v>33.964265693999998</v>
      </c>
      <c r="H54" s="102">
        <v>35.419516774999998</v>
      </c>
      <c r="I54" s="102">
        <v>20.82</v>
      </c>
      <c r="J54" s="102">
        <v>20.201740925999999</v>
      </c>
      <c r="K54" s="102">
        <v>21.443127983</v>
      </c>
      <c r="L54" s="102">
        <v>8.5500000000000007</v>
      </c>
      <c r="M54" s="102">
        <v>8.1193722875999992</v>
      </c>
      <c r="N54" s="102">
        <v>8.9741248838000001</v>
      </c>
      <c r="O54" s="102">
        <v>8.1999999999999993</v>
      </c>
      <c r="P54" s="102">
        <v>7.7806019998</v>
      </c>
      <c r="Q54" s="102">
        <v>8.6194223325999992</v>
      </c>
      <c r="R54" s="102">
        <v>5.46</v>
      </c>
      <c r="S54" s="102">
        <v>5.1093323242000004</v>
      </c>
      <c r="T54" s="102">
        <v>5.8037402471000004</v>
      </c>
      <c r="U54" s="109">
        <v>1</v>
      </c>
    </row>
    <row r="55" spans="1:21" x14ac:dyDescent="0.25">
      <c r="A55" t="s">
        <v>30</v>
      </c>
      <c r="B55" t="s">
        <v>8</v>
      </c>
      <c r="C55" s="102">
        <v>24.37</v>
      </c>
      <c r="D55" s="102">
        <v>23.719690317000001</v>
      </c>
      <c r="E55" s="102">
        <v>25.015124497999999</v>
      </c>
      <c r="F55" s="102">
        <v>30.32</v>
      </c>
      <c r="G55" s="102">
        <v>29.623558727999999</v>
      </c>
      <c r="H55" s="102">
        <v>31.010515346999998</v>
      </c>
      <c r="I55" s="102">
        <v>27.39</v>
      </c>
      <c r="J55" s="102">
        <v>26.716779087999999</v>
      </c>
      <c r="K55" s="102">
        <v>28.062480171000001</v>
      </c>
      <c r="L55" s="102">
        <v>0.79</v>
      </c>
      <c r="M55" s="102">
        <v>0.66016021790000001</v>
      </c>
      <c r="N55" s="102">
        <v>0.92798793030000004</v>
      </c>
      <c r="O55" s="102">
        <v>10.94</v>
      </c>
      <c r="P55" s="102">
        <v>10.468321721000001</v>
      </c>
      <c r="Q55" s="102">
        <v>11.410196797999999</v>
      </c>
      <c r="R55" s="102">
        <v>6.19</v>
      </c>
      <c r="S55" s="102">
        <v>5.8289447449000003</v>
      </c>
      <c r="T55" s="102">
        <v>6.5562404401999999</v>
      </c>
      <c r="U55" s="109">
        <v>2</v>
      </c>
    </row>
    <row r="56" spans="1:21" x14ac:dyDescent="0.25">
      <c r="A56" t="s">
        <v>30</v>
      </c>
      <c r="B56" t="s">
        <v>13</v>
      </c>
      <c r="C56" s="102">
        <v>18.510000000000002</v>
      </c>
      <c r="D56" s="102">
        <v>17.254489606</v>
      </c>
      <c r="E56" s="102">
        <v>19.758497407</v>
      </c>
      <c r="F56" s="102">
        <v>33.39</v>
      </c>
      <c r="G56" s="102">
        <v>31.867067276</v>
      </c>
      <c r="H56" s="102">
        <v>34.907824499</v>
      </c>
      <c r="I56" s="102">
        <v>25.43</v>
      </c>
      <c r="J56" s="102">
        <v>24.02894384</v>
      </c>
      <c r="K56" s="102">
        <v>26.836857026000001</v>
      </c>
      <c r="L56" s="102">
        <v>2.76</v>
      </c>
      <c r="M56" s="102">
        <v>2.2316121671000002</v>
      </c>
      <c r="N56" s="102">
        <v>3.2878683523999999</v>
      </c>
      <c r="O56" s="102">
        <v>10.98</v>
      </c>
      <c r="P56" s="102">
        <v>9.9767310796000004</v>
      </c>
      <c r="Q56" s="102">
        <v>11.992965890000001</v>
      </c>
      <c r="R56" s="102">
        <v>8.93</v>
      </c>
      <c r="S56" s="102">
        <v>8.0092567956000007</v>
      </c>
      <c r="T56" s="102">
        <v>9.8478860616000006</v>
      </c>
      <c r="U56" s="109">
        <v>3</v>
      </c>
    </row>
    <row r="57" spans="1:21" x14ac:dyDescent="0.25">
      <c r="A57" t="s">
        <v>30</v>
      </c>
      <c r="B57" t="s">
        <v>14</v>
      </c>
      <c r="C57" s="102">
        <v>15.42</v>
      </c>
      <c r="D57" s="102">
        <v>14.314749678</v>
      </c>
      <c r="E57" s="102">
        <v>16.529803565000002</v>
      </c>
      <c r="F57" s="102">
        <v>35.06</v>
      </c>
      <c r="G57" s="102">
        <v>33.591891549000003</v>
      </c>
      <c r="H57" s="102">
        <v>36.518267569000002</v>
      </c>
      <c r="I57" s="102">
        <v>24.55</v>
      </c>
      <c r="J57" s="102">
        <v>23.233386868</v>
      </c>
      <c r="K57" s="102">
        <v>25.873100279999999</v>
      </c>
      <c r="L57" s="102">
        <v>7.49</v>
      </c>
      <c r="M57" s="102">
        <v>6.6835680191</v>
      </c>
      <c r="N57" s="102">
        <v>8.2980721277999994</v>
      </c>
      <c r="O57" s="102">
        <v>10.09</v>
      </c>
      <c r="P57" s="102">
        <v>9.1622172236000008</v>
      </c>
      <c r="Q57" s="102">
        <v>11.009141404999999</v>
      </c>
      <c r="R57" s="102">
        <v>7.39</v>
      </c>
      <c r="S57" s="102">
        <v>6.5905179989000002</v>
      </c>
      <c r="T57" s="102">
        <v>8.1952837147000004</v>
      </c>
      <c r="U57" s="109">
        <v>4</v>
      </c>
    </row>
    <row r="58" spans="1:21" x14ac:dyDescent="0.25">
      <c r="A58" t="s">
        <v>30</v>
      </c>
      <c r="B58" t="s">
        <v>15</v>
      </c>
      <c r="C58" s="102">
        <v>17.53</v>
      </c>
      <c r="D58" s="102">
        <v>16.611158374999999</v>
      </c>
      <c r="E58" s="102">
        <v>18.447272343000002</v>
      </c>
      <c r="F58" s="102">
        <v>31.52</v>
      </c>
      <c r="G58" s="102">
        <v>30.400418042999998</v>
      </c>
      <c r="H58" s="102">
        <v>32.644050010000001</v>
      </c>
      <c r="I58" s="102">
        <v>25.19</v>
      </c>
      <c r="J58" s="102">
        <v>24.145284708999998</v>
      </c>
      <c r="K58" s="102">
        <v>26.241723942</v>
      </c>
      <c r="L58" s="102">
        <v>9.33</v>
      </c>
      <c r="M58" s="102">
        <v>8.6313307802000008</v>
      </c>
      <c r="N58" s="102">
        <v>10.036145316000001</v>
      </c>
      <c r="O58" s="102">
        <v>9.8000000000000007</v>
      </c>
      <c r="P58" s="102">
        <v>9.0861968179999995</v>
      </c>
      <c r="Q58" s="102">
        <v>10.522241488000001</v>
      </c>
      <c r="R58" s="102">
        <v>6.62</v>
      </c>
      <c r="S58" s="102">
        <v>6.0168759021999998</v>
      </c>
      <c r="T58" s="102">
        <v>7.2173022734999996</v>
      </c>
      <c r="U58" s="109">
        <v>5</v>
      </c>
    </row>
    <row r="59" spans="1:21" x14ac:dyDescent="0.25">
      <c r="A59" t="s">
        <v>30</v>
      </c>
      <c r="B59" t="s">
        <v>16</v>
      </c>
      <c r="C59" s="102">
        <v>20.63</v>
      </c>
      <c r="D59" s="102">
        <v>19.73912769</v>
      </c>
      <c r="E59" s="102">
        <v>21.516365091000001</v>
      </c>
      <c r="F59" s="102">
        <v>33.479999999999997</v>
      </c>
      <c r="G59" s="102">
        <v>32.447569793</v>
      </c>
      <c r="H59" s="102">
        <v>34.520415141000001</v>
      </c>
      <c r="I59" s="102">
        <v>25.03</v>
      </c>
      <c r="J59" s="102">
        <v>24.083142729999999</v>
      </c>
      <c r="K59" s="102">
        <v>25.985909371999998</v>
      </c>
      <c r="L59" s="102">
        <v>5.9</v>
      </c>
      <c r="M59" s="102">
        <v>5.3833234410999999</v>
      </c>
      <c r="N59" s="102">
        <v>6.4183086994999998</v>
      </c>
      <c r="O59" s="102">
        <v>9.91</v>
      </c>
      <c r="P59" s="102">
        <v>9.2497696153</v>
      </c>
      <c r="Q59" s="102">
        <v>10.561906468</v>
      </c>
      <c r="R59" s="102">
        <v>5.05</v>
      </c>
      <c r="S59" s="102">
        <v>4.5663196828999997</v>
      </c>
      <c r="T59" s="102">
        <v>5.5278422756000003</v>
      </c>
      <c r="U59" s="109">
        <v>6</v>
      </c>
    </row>
    <row r="60" spans="1:21" x14ac:dyDescent="0.25">
      <c r="A60" t="s">
        <v>30</v>
      </c>
      <c r="B60" t="s">
        <v>29</v>
      </c>
      <c r="C60" s="102">
        <v>28.68</v>
      </c>
      <c r="D60" s="102">
        <v>27.654625058000001</v>
      </c>
      <c r="E60" s="102">
        <v>29.696754983999998</v>
      </c>
      <c r="F60" s="102">
        <v>32.880000000000003</v>
      </c>
      <c r="G60" s="102">
        <v>31.821504069</v>
      </c>
      <c r="H60" s="102">
        <v>33.942827141000002</v>
      </c>
      <c r="I60" s="102">
        <v>24.63</v>
      </c>
      <c r="J60" s="102">
        <v>23.655703083999999</v>
      </c>
      <c r="K60" s="102">
        <v>25.601197128999999</v>
      </c>
      <c r="L60" s="102">
        <v>0.57999999999999996</v>
      </c>
      <c r="M60" s="102">
        <v>0.41185083820000001</v>
      </c>
      <c r="N60" s="102">
        <v>0.7558773996</v>
      </c>
      <c r="O60" s="102">
        <v>9.0399999999999991</v>
      </c>
      <c r="P60" s="102">
        <v>8.3893116319000001</v>
      </c>
      <c r="Q60" s="102">
        <v>9.6839367757999995</v>
      </c>
      <c r="R60" s="102">
        <v>4.1900000000000004</v>
      </c>
      <c r="S60" s="102">
        <v>3.7406743600999999</v>
      </c>
      <c r="T60" s="102">
        <v>4.6457375294999999</v>
      </c>
      <c r="U60" s="109">
        <v>7</v>
      </c>
    </row>
    <row r="61" spans="1:21" x14ac:dyDescent="0.25">
      <c r="A61" t="s">
        <v>30</v>
      </c>
      <c r="B61" t="s">
        <v>17</v>
      </c>
      <c r="C61" s="102">
        <v>43.62</v>
      </c>
      <c r="D61" s="102">
        <v>41.968250245</v>
      </c>
      <c r="E61" s="102">
        <v>45.281241477999998</v>
      </c>
      <c r="F61" s="102">
        <v>27.04</v>
      </c>
      <c r="G61" s="102">
        <v>25.556736273999999</v>
      </c>
      <c r="H61" s="102">
        <v>28.524007264000002</v>
      </c>
      <c r="I61" s="102">
        <v>17.190000000000001</v>
      </c>
      <c r="J61" s="102">
        <v>15.933925793</v>
      </c>
      <c r="K61" s="102">
        <v>18.454688786999998</v>
      </c>
      <c r="L61" s="102">
        <v>0.06</v>
      </c>
      <c r="M61" s="102">
        <v>0</v>
      </c>
      <c r="N61" s="102">
        <v>0.1385710856</v>
      </c>
      <c r="O61" s="102">
        <v>7.55</v>
      </c>
      <c r="P61" s="102">
        <v>6.6689871506999996</v>
      </c>
      <c r="Q61" s="102">
        <v>8.4341206041000003</v>
      </c>
      <c r="R61" s="102">
        <v>4.53</v>
      </c>
      <c r="S61" s="102">
        <v>3.8362204744000001</v>
      </c>
      <c r="T61" s="102">
        <v>5.2256441784999996</v>
      </c>
      <c r="U61" s="109">
        <v>8</v>
      </c>
    </row>
    <row r="62" spans="1:21" x14ac:dyDescent="0.25">
      <c r="A62" t="s">
        <v>30</v>
      </c>
      <c r="B62" t="s">
        <v>21</v>
      </c>
      <c r="C62" s="102">
        <v>22.9</v>
      </c>
      <c r="D62" s="102">
        <v>21.541016786</v>
      </c>
      <c r="E62" s="102">
        <v>24.253882834999999</v>
      </c>
      <c r="F62" s="102">
        <v>29.03</v>
      </c>
      <c r="G62" s="102">
        <v>27.563459810000001</v>
      </c>
      <c r="H62" s="102">
        <v>30.494055112000002</v>
      </c>
      <c r="I62" s="102">
        <v>27.37</v>
      </c>
      <c r="J62" s="102">
        <v>25.934435835999999</v>
      </c>
      <c r="K62" s="102">
        <v>28.813258141999999</v>
      </c>
      <c r="L62" s="102">
        <v>5.45</v>
      </c>
      <c r="M62" s="102">
        <v>4.7200478642999997</v>
      </c>
      <c r="N62" s="102">
        <v>6.1860834434000003</v>
      </c>
      <c r="O62" s="102">
        <v>9.98</v>
      </c>
      <c r="P62" s="102">
        <v>9.0159409618000002</v>
      </c>
      <c r="Q62" s="102">
        <v>10.951503422</v>
      </c>
      <c r="R62" s="102">
        <v>5.26</v>
      </c>
      <c r="S62" s="102">
        <v>4.5422943266000004</v>
      </c>
      <c r="T62" s="102">
        <v>5.9840214629000004</v>
      </c>
      <c r="U62" s="109">
        <v>9</v>
      </c>
    </row>
    <row r="63" spans="1:21" x14ac:dyDescent="0.25">
      <c r="A63" t="s">
        <v>30</v>
      </c>
      <c r="B63" t="s">
        <v>20</v>
      </c>
      <c r="C63" s="102">
        <v>21.37</v>
      </c>
      <c r="D63" s="102">
        <v>20.005560272</v>
      </c>
      <c r="E63" s="102">
        <v>22.728500613000001</v>
      </c>
      <c r="F63" s="102">
        <v>32.909999999999997</v>
      </c>
      <c r="G63" s="102">
        <v>31.351368303000001</v>
      </c>
      <c r="H63" s="102">
        <v>34.472870641</v>
      </c>
      <c r="I63" s="102">
        <v>27.6</v>
      </c>
      <c r="J63" s="102">
        <v>26.114331932999999</v>
      </c>
      <c r="K63" s="102">
        <v>29.083830042999999</v>
      </c>
      <c r="L63" s="102">
        <v>3.45</v>
      </c>
      <c r="M63" s="102">
        <v>2.8404043484999999</v>
      </c>
      <c r="N63" s="102">
        <v>4.0521861167999997</v>
      </c>
      <c r="O63" s="102">
        <v>8.85</v>
      </c>
      <c r="P63" s="102">
        <v>7.9023346010999997</v>
      </c>
      <c r="Q63" s="102">
        <v>9.7886475931000003</v>
      </c>
      <c r="R63" s="102">
        <v>5.83</v>
      </c>
      <c r="S63" s="102">
        <v>5.0517246350000002</v>
      </c>
      <c r="T63" s="102">
        <v>6.6082409020000004</v>
      </c>
      <c r="U63" s="109">
        <v>10</v>
      </c>
    </row>
    <row r="64" spans="1:21" x14ac:dyDescent="0.25">
      <c r="A64" t="s">
        <v>30</v>
      </c>
      <c r="B64" t="s">
        <v>22</v>
      </c>
      <c r="C64" s="102">
        <v>20.43</v>
      </c>
      <c r="D64" s="102">
        <v>18.493712275</v>
      </c>
      <c r="E64" s="102">
        <v>22.374280492</v>
      </c>
      <c r="F64" s="102">
        <v>35.08</v>
      </c>
      <c r="G64" s="102">
        <v>32.784972642</v>
      </c>
      <c r="H64" s="102">
        <v>37.377776001999997</v>
      </c>
      <c r="I64" s="102">
        <v>23.99</v>
      </c>
      <c r="J64" s="102">
        <v>21.935517622999999</v>
      </c>
      <c r="K64" s="102">
        <v>26.045193649000002</v>
      </c>
      <c r="L64" s="102">
        <v>5.49</v>
      </c>
      <c r="M64" s="102">
        <v>4.3895810729000004</v>
      </c>
      <c r="N64" s="102">
        <v>6.5808830620999998</v>
      </c>
      <c r="O64" s="102">
        <v>8.86</v>
      </c>
      <c r="P64" s="102">
        <v>7.4933043948</v>
      </c>
      <c r="Q64" s="102">
        <v>10.228214593000001</v>
      </c>
      <c r="R64" s="102">
        <v>6.15</v>
      </c>
      <c r="S64" s="102">
        <v>4.9923750699999996</v>
      </c>
      <c r="T64" s="102">
        <v>7.3041891252999998</v>
      </c>
      <c r="U64" s="109">
        <v>11</v>
      </c>
    </row>
    <row r="65" spans="1:21" x14ac:dyDescent="0.25">
      <c r="A65" t="s">
        <v>30</v>
      </c>
      <c r="B65" t="s">
        <v>19</v>
      </c>
      <c r="C65" s="102">
        <v>24.39</v>
      </c>
      <c r="D65" s="102">
        <v>23.838757900000001</v>
      </c>
      <c r="E65" s="102">
        <v>24.947228919000001</v>
      </c>
      <c r="F65" s="102">
        <v>33.5</v>
      </c>
      <c r="G65" s="102">
        <v>32.888965243999998</v>
      </c>
      <c r="H65" s="102">
        <v>34.107219286000003</v>
      </c>
      <c r="I65" s="102">
        <v>23.33</v>
      </c>
      <c r="J65" s="102">
        <v>22.78490412</v>
      </c>
      <c r="K65" s="102">
        <v>23.876559632999999</v>
      </c>
      <c r="L65" s="102">
        <v>4.47</v>
      </c>
      <c r="M65" s="102">
        <v>4.2076890548000003</v>
      </c>
      <c r="N65" s="102">
        <v>4.7413223915999998</v>
      </c>
      <c r="O65" s="102">
        <v>9.83</v>
      </c>
      <c r="P65" s="102">
        <v>9.4492180971999993</v>
      </c>
      <c r="Q65" s="102">
        <v>10.217795430000001</v>
      </c>
      <c r="R65" s="102">
        <v>4.47</v>
      </c>
      <c r="S65" s="102">
        <v>4.2034765441999999</v>
      </c>
      <c r="T65" s="102">
        <v>4.7368633794999999</v>
      </c>
      <c r="U65" s="109">
        <v>12</v>
      </c>
    </row>
    <row r="66" spans="1:21" x14ac:dyDescent="0.25">
      <c r="A66" t="s">
        <v>30</v>
      </c>
      <c r="B66" t="s">
        <v>23</v>
      </c>
      <c r="C66" s="102">
        <v>15.6</v>
      </c>
      <c r="D66" s="102">
        <v>13.715507412999999</v>
      </c>
      <c r="E66" s="102">
        <v>17.486179164999999</v>
      </c>
      <c r="F66" s="102">
        <v>20.73</v>
      </c>
      <c r="G66" s="102">
        <v>18.624617870000002</v>
      </c>
      <c r="H66" s="102">
        <v>22.837082762000001</v>
      </c>
      <c r="I66" s="102">
        <v>20.8</v>
      </c>
      <c r="J66" s="102">
        <v>18.692260476000001</v>
      </c>
      <c r="K66" s="102">
        <v>22.909988294000001</v>
      </c>
      <c r="L66" s="102">
        <v>6.68</v>
      </c>
      <c r="M66" s="102">
        <v>5.3791512024000001</v>
      </c>
      <c r="N66" s="102">
        <v>7.9729218825999997</v>
      </c>
      <c r="O66" s="102">
        <v>7.24</v>
      </c>
      <c r="P66" s="102">
        <v>5.8919152270000001</v>
      </c>
      <c r="Q66" s="102">
        <v>8.5845429599000003</v>
      </c>
      <c r="R66" s="102">
        <v>28.95</v>
      </c>
      <c r="S66" s="102">
        <v>26.596430033000001</v>
      </c>
      <c r="T66" s="102">
        <v>31.309402714000001</v>
      </c>
      <c r="U66" s="109">
        <v>13</v>
      </c>
    </row>
    <row r="67" spans="1:21" x14ac:dyDescent="0.25">
      <c r="A67" t="s">
        <v>30</v>
      </c>
      <c r="B67" t="s">
        <v>25</v>
      </c>
      <c r="C67" s="102">
        <v>18.260000000000002</v>
      </c>
      <c r="D67" s="102">
        <v>16.473818695999999</v>
      </c>
      <c r="E67" s="102">
        <v>20.041164655999999</v>
      </c>
      <c r="F67" s="102">
        <v>33.19</v>
      </c>
      <c r="G67" s="102">
        <v>31.011248458000001</v>
      </c>
      <c r="H67" s="102">
        <v>35.359450764999998</v>
      </c>
      <c r="I67" s="102">
        <v>24.31</v>
      </c>
      <c r="J67" s="102">
        <v>22.325893316999998</v>
      </c>
      <c r="K67" s="102">
        <v>26.286759290999999</v>
      </c>
      <c r="L67" s="102">
        <v>6.33</v>
      </c>
      <c r="M67" s="102">
        <v>5.2023345251000004</v>
      </c>
      <c r="N67" s="102">
        <v>7.4502736880000002</v>
      </c>
      <c r="O67" s="102">
        <v>9.32</v>
      </c>
      <c r="P67" s="102">
        <v>7.9805292368999998</v>
      </c>
      <c r="Q67" s="102">
        <v>10.665419709</v>
      </c>
      <c r="R67" s="102">
        <v>8.6</v>
      </c>
      <c r="S67" s="102">
        <v>7.3069748234</v>
      </c>
      <c r="T67" s="102">
        <v>9.8961328346999995</v>
      </c>
      <c r="U67" s="109">
        <v>14</v>
      </c>
    </row>
    <row r="68" spans="1:21" x14ac:dyDescent="0.25">
      <c r="A68" t="s">
        <v>30</v>
      </c>
      <c r="B68">
        <v>2</v>
      </c>
      <c r="C68" s="102">
        <v>19.64</v>
      </c>
      <c r="D68" s="102">
        <v>18.263702882</v>
      </c>
      <c r="E68" s="102">
        <v>21.013105098</v>
      </c>
      <c r="F68" s="102">
        <v>33.950000000000003</v>
      </c>
      <c r="G68" s="102">
        <v>32.307772647999997</v>
      </c>
      <c r="H68" s="102">
        <v>35.584995431999999</v>
      </c>
      <c r="I68" s="102">
        <v>24.44</v>
      </c>
      <c r="J68" s="102">
        <v>22.951868770000001</v>
      </c>
      <c r="K68" s="102">
        <v>25.925936715999999</v>
      </c>
      <c r="L68" s="102">
        <v>5.86</v>
      </c>
      <c r="M68" s="102">
        <v>5.0475580117999996</v>
      </c>
      <c r="N68" s="102">
        <v>6.6731402425999997</v>
      </c>
      <c r="O68" s="102">
        <v>9.6300000000000008</v>
      </c>
      <c r="P68" s="102">
        <v>8.6112303297999997</v>
      </c>
      <c r="Q68" s="102">
        <v>10.653108822</v>
      </c>
      <c r="R68" s="102">
        <v>6.48</v>
      </c>
      <c r="S68" s="102">
        <v>5.6316938960999998</v>
      </c>
      <c r="T68" s="102">
        <v>7.3358871511999997</v>
      </c>
      <c r="U68" s="109">
        <v>15</v>
      </c>
    </row>
    <row r="69" spans="1:21" x14ac:dyDescent="0.25">
      <c r="A69" t="s">
        <v>30</v>
      </c>
      <c r="B69">
        <v>3</v>
      </c>
      <c r="C69" s="102">
        <v>21.06</v>
      </c>
      <c r="D69" s="102">
        <v>19.955954856000002</v>
      </c>
      <c r="E69" s="102">
        <v>22.161333796000001</v>
      </c>
      <c r="F69" s="102">
        <v>33.869999999999997</v>
      </c>
      <c r="G69" s="102">
        <v>32.592835672</v>
      </c>
      <c r="H69" s="102">
        <v>35.152785043999998</v>
      </c>
      <c r="I69" s="102">
        <v>24.45</v>
      </c>
      <c r="J69" s="102">
        <v>23.285499636000001</v>
      </c>
      <c r="K69" s="102">
        <v>25.610159160999999</v>
      </c>
      <c r="L69" s="102">
        <v>5.0599999999999996</v>
      </c>
      <c r="M69" s="102">
        <v>4.4717054589999998</v>
      </c>
      <c r="N69" s="102">
        <v>5.6577690268999996</v>
      </c>
      <c r="O69" s="102">
        <v>9.52</v>
      </c>
      <c r="P69" s="102">
        <v>8.7264318833000001</v>
      </c>
      <c r="Q69" s="102">
        <v>10.313933692000001</v>
      </c>
      <c r="R69" s="102">
        <v>6.04</v>
      </c>
      <c r="S69" s="102">
        <v>5.3917241762000003</v>
      </c>
      <c r="T69" s="102">
        <v>6.6798675984000004</v>
      </c>
      <c r="U69" s="109">
        <v>16</v>
      </c>
    </row>
    <row r="70" spans="1:21" x14ac:dyDescent="0.25">
      <c r="A70" t="s">
        <v>30</v>
      </c>
      <c r="B70">
        <v>4</v>
      </c>
      <c r="C70" s="102">
        <v>23.22</v>
      </c>
      <c r="D70" s="102">
        <v>22.4630075</v>
      </c>
      <c r="E70" s="102">
        <v>23.978437717999999</v>
      </c>
      <c r="F70" s="102">
        <v>32.479999999999997</v>
      </c>
      <c r="G70" s="102">
        <v>31.643467392000002</v>
      </c>
      <c r="H70" s="102">
        <v>33.324258317999998</v>
      </c>
      <c r="I70" s="102">
        <v>24.49</v>
      </c>
      <c r="J70" s="102">
        <v>23.71489248</v>
      </c>
      <c r="K70" s="102">
        <v>25.258198307000001</v>
      </c>
      <c r="L70" s="102">
        <v>4.6900000000000004</v>
      </c>
      <c r="M70" s="102">
        <v>4.3148674835999996</v>
      </c>
      <c r="N70" s="102">
        <v>5.0740167481</v>
      </c>
      <c r="O70" s="102">
        <v>9.59</v>
      </c>
      <c r="P70" s="102">
        <v>9.0616717961000006</v>
      </c>
      <c r="Q70" s="102">
        <v>10.11847742</v>
      </c>
      <c r="R70" s="102">
        <v>5.52</v>
      </c>
      <c r="S70" s="102">
        <v>5.1143874966</v>
      </c>
      <c r="T70" s="102">
        <v>5.9343173403999998</v>
      </c>
      <c r="U70" s="109">
        <v>17</v>
      </c>
    </row>
    <row r="71" spans="1:21" x14ac:dyDescent="0.25">
      <c r="A71" t="s">
        <v>30</v>
      </c>
      <c r="B71" t="s">
        <v>26</v>
      </c>
      <c r="C71" s="102">
        <v>26.43</v>
      </c>
      <c r="D71" s="102">
        <v>25.612225292000002</v>
      </c>
      <c r="E71" s="102">
        <v>27.251210831000002</v>
      </c>
      <c r="F71" s="102">
        <v>31.27</v>
      </c>
      <c r="G71" s="102">
        <v>30.407016003999999</v>
      </c>
      <c r="H71" s="102">
        <v>32.130069315</v>
      </c>
      <c r="I71" s="102">
        <v>23.54</v>
      </c>
      <c r="J71" s="102">
        <v>22.748432763</v>
      </c>
      <c r="K71" s="102">
        <v>24.325198451999999</v>
      </c>
      <c r="L71" s="102">
        <v>3.7</v>
      </c>
      <c r="M71" s="102">
        <v>3.3444790212000002</v>
      </c>
      <c r="N71" s="102">
        <v>4.0456135797000004</v>
      </c>
      <c r="O71" s="102">
        <v>9.65</v>
      </c>
      <c r="P71" s="102">
        <v>9.0980246516999994</v>
      </c>
      <c r="Q71" s="102">
        <v>10.195331457</v>
      </c>
      <c r="R71" s="102">
        <v>5.42</v>
      </c>
      <c r="S71" s="102">
        <v>5.0003935224999996</v>
      </c>
      <c r="T71" s="102">
        <v>5.8420051109999998</v>
      </c>
      <c r="U71" s="109">
        <v>18</v>
      </c>
    </row>
    <row r="72" spans="1:21" x14ac:dyDescent="0.25">
      <c r="A72" t="s">
        <v>31</v>
      </c>
      <c r="B72" t="s">
        <v>7</v>
      </c>
      <c r="C72" s="102">
        <v>19.670000000000002</v>
      </c>
      <c r="D72" s="102">
        <v>19.112056321000001</v>
      </c>
      <c r="E72" s="102">
        <v>20.219290580999999</v>
      </c>
      <c r="F72" s="102">
        <v>30.71</v>
      </c>
      <c r="G72" s="102">
        <v>30.068057109000002</v>
      </c>
      <c r="H72" s="102">
        <v>31.353083238</v>
      </c>
      <c r="I72" s="102">
        <v>21.89</v>
      </c>
      <c r="J72" s="102">
        <v>21.311859810000001</v>
      </c>
      <c r="K72" s="102">
        <v>22.463707079999999</v>
      </c>
      <c r="L72" s="102">
        <v>8.44</v>
      </c>
      <c r="M72" s="102">
        <v>8.0567403002999995</v>
      </c>
      <c r="N72" s="102">
        <v>8.8312956575000001</v>
      </c>
      <c r="O72" s="102">
        <v>11.5</v>
      </c>
      <c r="P72" s="102">
        <v>11.055079085999999</v>
      </c>
      <c r="Q72" s="102">
        <v>11.943759356999999</v>
      </c>
      <c r="R72" s="102">
        <v>7.79</v>
      </c>
      <c r="S72" s="102">
        <v>7.4191764337999997</v>
      </c>
      <c r="T72" s="102">
        <v>8.1658950271999995</v>
      </c>
      <c r="U72" s="109">
        <v>1</v>
      </c>
    </row>
    <row r="73" spans="1:21" x14ac:dyDescent="0.25">
      <c r="A73" t="s">
        <v>31</v>
      </c>
      <c r="B73" t="s">
        <v>8</v>
      </c>
      <c r="C73" s="102">
        <v>23.07</v>
      </c>
      <c r="D73" s="102">
        <v>22.489692257000002</v>
      </c>
      <c r="E73" s="102">
        <v>23.654209090999998</v>
      </c>
      <c r="F73" s="102">
        <v>24.44</v>
      </c>
      <c r="G73" s="102">
        <v>23.850378483</v>
      </c>
      <c r="H73" s="102">
        <v>25.038289410000001</v>
      </c>
      <c r="I73" s="102">
        <v>28.45</v>
      </c>
      <c r="J73" s="102">
        <v>27.828518581000001</v>
      </c>
      <c r="K73" s="102">
        <v>29.075663209999998</v>
      </c>
      <c r="L73" s="102">
        <v>1.1299999999999999</v>
      </c>
      <c r="M73" s="102">
        <v>0.98273231000000005</v>
      </c>
      <c r="N73" s="102">
        <v>1.2747387257</v>
      </c>
      <c r="O73" s="102">
        <v>14.57</v>
      </c>
      <c r="P73" s="102">
        <v>14.081550332999999</v>
      </c>
      <c r="Q73" s="102">
        <v>15.056732199000001</v>
      </c>
      <c r="R73" s="102">
        <v>8.33</v>
      </c>
      <c r="S73" s="102">
        <v>7.9517540268999998</v>
      </c>
      <c r="T73" s="102">
        <v>8.7157413736000002</v>
      </c>
      <c r="U73" s="109">
        <v>2</v>
      </c>
    </row>
    <row r="74" spans="1:21" x14ac:dyDescent="0.25">
      <c r="A74" t="s">
        <v>31</v>
      </c>
      <c r="B74" t="s">
        <v>13</v>
      </c>
      <c r="C74" s="102">
        <v>18.100000000000001</v>
      </c>
      <c r="D74" s="102">
        <v>16.910542020000001</v>
      </c>
      <c r="E74" s="102">
        <v>19.290353057000001</v>
      </c>
      <c r="F74" s="102">
        <v>27.6</v>
      </c>
      <c r="G74" s="102">
        <v>26.216737593000001</v>
      </c>
      <c r="H74" s="102">
        <v>28.979682098000001</v>
      </c>
      <c r="I74" s="102">
        <v>26.16</v>
      </c>
      <c r="J74" s="102">
        <v>24.797918204999998</v>
      </c>
      <c r="K74" s="102">
        <v>27.514364240999999</v>
      </c>
      <c r="L74" s="102">
        <v>1.24</v>
      </c>
      <c r="M74" s="102">
        <v>0.90073039170000002</v>
      </c>
      <c r="N74" s="102">
        <v>1.5855948196</v>
      </c>
      <c r="O74" s="102">
        <v>14.35</v>
      </c>
      <c r="P74" s="102">
        <v>13.262749653</v>
      </c>
      <c r="Q74" s="102">
        <v>15.429443286</v>
      </c>
      <c r="R74" s="102">
        <v>12.56</v>
      </c>
      <c r="S74" s="102">
        <v>11.53190245</v>
      </c>
      <c r="T74" s="102">
        <v>13.579982185</v>
      </c>
      <c r="U74" s="109">
        <v>3</v>
      </c>
    </row>
    <row r="75" spans="1:21" x14ac:dyDescent="0.25">
      <c r="A75" t="s">
        <v>31</v>
      </c>
      <c r="B75" t="s">
        <v>14</v>
      </c>
      <c r="C75" s="102">
        <v>14.16</v>
      </c>
      <c r="D75" s="102">
        <v>13.174661014</v>
      </c>
      <c r="E75" s="102">
        <v>15.14687168</v>
      </c>
      <c r="F75" s="102">
        <v>29.4</v>
      </c>
      <c r="G75" s="102">
        <v>28.115773501</v>
      </c>
      <c r="H75" s="102">
        <v>30.693056153000001</v>
      </c>
      <c r="I75" s="102">
        <v>24.91</v>
      </c>
      <c r="J75" s="102">
        <v>23.683100774</v>
      </c>
      <c r="K75" s="102">
        <v>26.129477317999999</v>
      </c>
      <c r="L75" s="102">
        <v>7.5</v>
      </c>
      <c r="M75" s="102">
        <v>6.7520493469999998</v>
      </c>
      <c r="N75" s="102">
        <v>8.2417032560999992</v>
      </c>
      <c r="O75" s="102">
        <v>14.16</v>
      </c>
      <c r="P75" s="102">
        <v>13.174661014</v>
      </c>
      <c r="Q75" s="102">
        <v>15.14687168</v>
      </c>
      <c r="R75" s="102">
        <v>9.8699999999999992</v>
      </c>
      <c r="S75" s="102">
        <v>9.0272656012999999</v>
      </c>
      <c r="T75" s="102">
        <v>10.714508659</v>
      </c>
      <c r="U75" s="109">
        <v>4</v>
      </c>
    </row>
    <row r="76" spans="1:21" x14ac:dyDescent="0.25">
      <c r="A76" t="s">
        <v>31</v>
      </c>
      <c r="B76" t="s">
        <v>15</v>
      </c>
      <c r="C76" s="102">
        <v>14.33</v>
      </c>
      <c r="D76" s="102">
        <v>13.546612305</v>
      </c>
      <c r="E76" s="102">
        <v>15.122599226</v>
      </c>
      <c r="F76" s="102">
        <v>28.45</v>
      </c>
      <c r="G76" s="102">
        <v>27.430939087999999</v>
      </c>
      <c r="H76" s="102">
        <v>29.45993889</v>
      </c>
      <c r="I76" s="102">
        <v>24.69</v>
      </c>
      <c r="J76" s="102">
        <v>23.724258372000001</v>
      </c>
      <c r="K76" s="102">
        <v>25.663657911000001</v>
      </c>
      <c r="L76" s="102">
        <v>9.81</v>
      </c>
      <c r="M76" s="102">
        <v>9.1377403711999996</v>
      </c>
      <c r="N76" s="102">
        <v>10.475264762</v>
      </c>
      <c r="O76" s="102">
        <v>13.64</v>
      </c>
      <c r="P76" s="102">
        <v>12.865259653000001</v>
      </c>
      <c r="Q76" s="102">
        <v>14.408664265000001</v>
      </c>
      <c r="R76" s="102">
        <v>9.08</v>
      </c>
      <c r="S76" s="102">
        <v>8.4363515924999994</v>
      </c>
      <c r="T76" s="102">
        <v>9.7287135647999996</v>
      </c>
      <c r="U76" s="109">
        <v>5</v>
      </c>
    </row>
    <row r="77" spans="1:21" x14ac:dyDescent="0.25">
      <c r="A77" t="s">
        <v>31</v>
      </c>
      <c r="B77" t="s">
        <v>16</v>
      </c>
      <c r="C77" s="102">
        <v>17.71</v>
      </c>
      <c r="D77" s="102">
        <v>16.971005309999999</v>
      </c>
      <c r="E77" s="102">
        <v>18.441236436000001</v>
      </c>
      <c r="F77" s="102">
        <v>27.71</v>
      </c>
      <c r="G77" s="102">
        <v>26.846149333</v>
      </c>
      <c r="H77" s="102">
        <v>28.569954161999998</v>
      </c>
      <c r="I77" s="102">
        <v>27.26</v>
      </c>
      <c r="J77" s="102">
        <v>26.406361208</v>
      </c>
      <c r="K77" s="102">
        <v>28.121539932000001</v>
      </c>
      <c r="L77" s="102">
        <v>6.52</v>
      </c>
      <c r="M77" s="102">
        <v>6.0413765993000004</v>
      </c>
      <c r="N77" s="102">
        <v>6.9920275327999999</v>
      </c>
      <c r="O77" s="102">
        <v>13.48</v>
      </c>
      <c r="P77" s="102">
        <v>12.819878652</v>
      </c>
      <c r="Q77" s="102">
        <v>14.135131968</v>
      </c>
      <c r="R77" s="102">
        <v>7.33</v>
      </c>
      <c r="S77" s="102">
        <v>6.8258261522000003</v>
      </c>
      <c r="T77" s="102">
        <v>7.8295127163</v>
      </c>
      <c r="U77" s="109">
        <v>6</v>
      </c>
    </row>
    <row r="78" spans="1:21" x14ac:dyDescent="0.25">
      <c r="A78" t="s">
        <v>31</v>
      </c>
      <c r="B78" t="s">
        <v>29</v>
      </c>
      <c r="C78" s="102">
        <v>27.07</v>
      </c>
      <c r="D78" s="102">
        <v>26.152690602</v>
      </c>
      <c r="E78" s="102">
        <v>27.995781013999999</v>
      </c>
      <c r="F78" s="102">
        <v>28.27</v>
      </c>
      <c r="G78" s="102">
        <v>27.338363180999998</v>
      </c>
      <c r="H78" s="102">
        <v>29.206256681999999</v>
      </c>
      <c r="I78" s="102">
        <v>25.17</v>
      </c>
      <c r="J78" s="102">
        <v>24.270672044000001</v>
      </c>
      <c r="K78" s="102">
        <v>26.070835067000001</v>
      </c>
      <c r="L78" s="102">
        <v>0.74</v>
      </c>
      <c r="M78" s="102">
        <v>0.56137186390000005</v>
      </c>
      <c r="N78" s="102">
        <v>0.91662612060000004</v>
      </c>
      <c r="O78" s="102">
        <v>12.93</v>
      </c>
      <c r="P78" s="102">
        <v>12.236549933999999</v>
      </c>
      <c r="Q78" s="102">
        <v>13.628414794999999</v>
      </c>
      <c r="R78" s="102">
        <v>5.81</v>
      </c>
      <c r="S78" s="102">
        <v>5.3260076445999998</v>
      </c>
      <c r="T78" s="102">
        <v>6.2964310521</v>
      </c>
      <c r="U78" s="109">
        <v>7</v>
      </c>
    </row>
    <row r="79" spans="1:21" x14ac:dyDescent="0.25">
      <c r="A79" t="s">
        <v>31</v>
      </c>
      <c r="B79" t="s">
        <v>17</v>
      </c>
      <c r="C79" s="102">
        <v>42.48</v>
      </c>
      <c r="D79" s="102">
        <v>40.985183663999997</v>
      </c>
      <c r="E79" s="102">
        <v>43.974359411000002</v>
      </c>
      <c r="F79" s="102">
        <v>21.87</v>
      </c>
      <c r="G79" s="102">
        <v>20.620689792</v>
      </c>
      <c r="H79" s="102">
        <v>23.120385886000001</v>
      </c>
      <c r="I79" s="102">
        <v>20.47</v>
      </c>
      <c r="J79" s="102">
        <v>19.246566357999999</v>
      </c>
      <c r="K79" s="102">
        <v>21.686322742000002</v>
      </c>
      <c r="L79" s="102">
        <v>7.0000000000000007E-2</v>
      </c>
      <c r="M79" s="102">
        <v>0</v>
      </c>
      <c r="N79" s="102">
        <v>0.15215481080000001</v>
      </c>
      <c r="O79" s="102">
        <v>8.64</v>
      </c>
      <c r="P79" s="102">
        <v>7.7893158177000004</v>
      </c>
      <c r="Q79" s="102">
        <v>9.4881710933000001</v>
      </c>
      <c r="R79" s="102">
        <v>6.47</v>
      </c>
      <c r="S79" s="102">
        <v>5.7291563341999998</v>
      </c>
      <c r="T79" s="102">
        <v>7.2170597534000001</v>
      </c>
      <c r="U79" s="109">
        <v>8</v>
      </c>
    </row>
    <row r="80" spans="1:21" x14ac:dyDescent="0.25">
      <c r="A80" t="s">
        <v>31</v>
      </c>
      <c r="B80" t="s">
        <v>21</v>
      </c>
      <c r="C80" s="102">
        <v>19.77</v>
      </c>
      <c r="D80" s="102">
        <v>18.71189863</v>
      </c>
      <c r="E80" s="102">
        <v>20.820862822999999</v>
      </c>
      <c r="F80" s="102">
        <v>30.3</v>
      </c>
      <c r="G80" s="102">
        <v>29.080683258000001</v>
      </c>
      <c r="H80" s="102">
        <v>31.514315829000001</v>
      </c>
      <c r="I80" s="102">
        <v>25.48</v>
      </c>
      <c r="J80" s="102">
        <v>24.325307326000001</v>
      </c>
      <c r="K80" s="102">
        <v>26.632896724999998</v>
      </c>
      <c r="L80" s="102">
        <v>6.81</v>
      </c>
      <c r="M80" s="102">
        <v>6.1408652002000004</v>
      </c>
      <c r="N80" s="102">
        <v>7.4747580886999998</v>
      </c>
      <c r="O80" s="102">
        <v>12.72</v>
      </c>
      <c r="P80" s="102">
        <v>11.838997402</v>
      </c>
      <c r="Q80" s="102">
        <v>13.603601612</v>
      </c>
      <c r="R80" s="102">
        <v>4.93</v>
      </c>
      <c r="S80" s="102">
        <v>4.3547738345999996</v>
      </c>
      <c r="T80" s="102">
        <v>5.5010392699999997</v>
      </c>
      <c r="U80" s="109">
        <v>9</v>
      </c>
    </row>
    <row r="81" spans="1:21" x14ac:dyDescent="0.25">
      <c r="A81" t="s">
        <v>31</v>
      </c>
      <c r="B81" t="s">
        <v>20</v>
      </c>
      <c r="C81" s="102">
        <v>21.8</v>
      </c>
      <c r="D81" s="102">
        <v>20.320767839999998</v>
      </c>
      <c r="E81" s="102">
        <v>23.282715079999999</v>
      </c>
      <c r="F81" s="102">
        <v>29.07</v>
      </c>
      <c r="G81" s="102">
        <v>27.440306877000001</v>
      </c>
      <c r="H81" s="102">
        <v>30.697670349999999</v>
      </c>
      <c r="I81" s="102">
        <v>27.26</v>
      </c>
      <c r="J81" s="102">
        <v>25.663363215</v>
      </c>
      <c r="K81" s="102">
        <v>28.857735245000001</v>
      </c>
      <c r="L81" s="102">
        <v>3.52</v>
      </c>
      <c r="M81" s="102">
        <v>2.8557474004999999</v>
      </c>
      <c r="N81" s="102">
        <v>4.1770724253999996</v>
      </c>
      <c r="O81" s="102">
        <v>14.07</v>
      </c>
      <c r="P81" s="102">
        <v>12.818639928</v>
      </c>
      <c r="Q81" s="102">
        <v>15.312639375</v>
      </c>
      <c r="R81" s="102">
        <v>4.29</v>
      </c>
      <c r="S81" s="102">
        <v>3.5601479389000001</v>
      </c>
      <c r="T81" s="102">
        <v>5.0131943249999997</v>
      </c>
      <c r="U81" s="109">
        <v>10</v>
      </c>
    </row>
    <row r="82" spans="1:21" x14ac:dyDescent="0.25">
      <c r="A82" t="s">
        <v>31</v>
      </c>
      <c r="B82" t="s">
        <v>22</v>
      </c>
      <c r="C82" s="102">
        <v>22.1</v>
      </c>
      <c r="D82" s="102">
        <v>20.697405589999999</v>
      </c>
      <c r="E82" s="102">
        <v>23.502475433000001</v>
      </c>
      <c r="F82" s="102">
        <v>27.81</v>
      </c>
      <c r="G82" s="102">
        <v>26.296246877000002</v>
      </c>
      <c r="H82" s="102">
        <v>29.325406900000001</v>
      </c>
      <c r="I82" s="102">
        <v>24.06</v>
      </c>
      <c r="J82" s="102">
        <v>22.618113105999999</v>
      </c>
      <c r="K82" s="102">
        <v>25.508002301000001</v>
      </c>
      <c r="L82" s="102">
        <v>4.82</v>
      </c>
      <c r="M82" s="102">
        <v>4.0946513010999999</v>
      </c>
      <c r="N82" s="102">
        <v>5.5424694603000004</v>
      </c>
      <c r="O82" s="102">
        <v>13.47</v>
      </c>
      <c r="P82" s="102">
        <v>12.319945350999999</v>
      </c>
      <c r="Q82" s="102">
        <v>14.628299740999999</v>
      </c>
      <c r="R82" s="102">
        <v>7.73</v>
      </c>
      <c r="S82" s="102">
        <v>6.8305515418000002</v>
      </c>
      <c r="T82" s="102">
        <v>8.6364323963</v>
      </c>
      <c r="U82" s="109">
        <v>11</v>
      </c>
    </row>
    <row r="83" spans="1:21" x14ac:dyDescent="0.25">
      <c r="A83" t="s">
        <v>31</v>
      </c>
      <c r="B83" t="s">
        <v>19</v>
      </c>
      <c r="C83" s="102">
        <v>22.91</v>
      </c>
      <c r="D83" s="102">
        <v>22.393058813</v>
      </c>
      <c r="E83" s="102">
        <v>23.434776939999999</v>
      </c>
      <c r="F83" s="102">
        <v>27.99</v>
      </c>
      <c r="G83" s="102">
        <v>27.431308071</v>
      </c>
      <c r="H83" s="102">
        <v>28.544062766</v>
      </c>
      <c r="I83" s="102">
        <v>25.74</v>
      </c>
      <c r="J83" s="102">
        <v>25.198837897000001</v>
      </c>
      <c r="K83" s="102">
        <v>26.282510309999999</v>
      </c>
      <c r="L83" s="102">
        <v>4.55</v>
      </c>
      <c r="M83" s="102">
        <v>4.2917267078999997</v>
      </c>
      <c r="N83" s="102">
        <v>4.8082692938999996</v>
      </c>
      <c r="O83" s="102">
        <v>13.31</v>
      </c>
      <c r="P83" s="102">
        <v>12.885222109000001</v>
      </c>
      <c r="Q83" s="102">
        <v>13.727068483</v>
      </c>
      <c r="R83" s="102">
        <v>5.5</v>
      </c>
      <c r="S83" s="102">
        <v>5.219001188</v>
      </c>
      <c r="T83" s="102">
        <v>5.7841574221999998</v>
      </c>
      <c r="U83" s="109">
        <v>12</v>
      </c>
    </row>
    <row r="84" spans="1:21" x14ac:dyDescent="0.25">
      <c r="A84" t="s">
        <v>31</v>
      </c>
      <c r="B84" t="s">
        <v>23</v>
      </c>
      <c r="C84" s="102">
        <v>10.61</v>
      </c>
      <c r="D84" s="102">
        <v>9.5166223730000006</v>
      </c>
      <c r="E84" s="102">
        <v>11.693527269000001</v>
      </c>
      <c r="F84" s="102">
        <v>17.37</v>
      </c>
      <c r="G84" s="102">
        <v>16.032197023999998</v>
      </c>
      <c r="H84" s="102">
        <v>18.710808831000001</v>
      </c>
      <c r="I84" s="102">
        <v>19.489999999999998</v>
      </c>
      <c r="J84" s="102">
        <v>18.085801278999998</v>
      </c>
      <c r="K84" s="102">
        <v>20.886222144000001</v>
      </c>
      <c r="L84" s="102">
        <v>3.94</v>
      </c>
      <c r="M84" s="102">
        <v>3.2488280673999999</v>
      </c>
      <c r="N84" s="102">
        <v>4.6236507874999999</v>
      </c>
      <c r="O84" s="102">
        <v>10.050000000000001</v>
      </c>
      <c r="P84" s="102">
        <v>8.9890841069</v>
      </c>
      <c r="Q84" s="102">
        <v>11.115014787</v>
      </c>
      <c r="R84" s="102">
        <v>38.549999999999997</v>
      </c>
      <c r="S84" s="102">
        <v>36.828571062000002</v>
      </c>
      <c r="T84" s="102">
        <v>40.269672270000001</v>
      </c>
      <c r="U84" s="109">
        <v>13</v>
      </c>
    </row>
    <row r="85" spans="1:21" x14ac:dyDescent="0.25">
      <c r="A85" t="s">
        <v>31</v>
      </c>
      <c r="B85" t="s">
        <v>25</v>
      </c>
      <c r="C85" s="102">
        <v>16.91</v>
      </c>
      <c r="D85" s="102">
        <v>15.805170607000001</v>
      </c>
      <c r="E85" s="102">
        <v>18.020698909</v>
      </c>
      <c r="F85" s="102">
        <v>22.48</v>
      </c>
      <c r="G85" s="102">
        <v>21.248730882</v>
      </c>
      <c r="H85" s="102">
        <v>23.716033838000001</v>
      </c>
      <c r="I85" s="102">
        <v>24.73</v>
      </c>
      <c r="J85" s="102">
        <v>23.457890899999999</v>
      </c>
      <c r="K85" s="102">
        <v>26.007896778999999</v>
      </c>
      <c r="L85" s="102">
        <v>5.0199999999999996</v>
      </c>
      <c r="M85" s="102">
        <v>4.3783671942</v>
      </c>
      <c r="N85" s="102">
        <v>5.6693709281000002</v>
      </c>
      <c r="O85" s="102">
        <v>13.03</v>
      </c>
      <c r="P85" s="102">
        <v>12.031045317</v>
      </c>
      <c r="Q85" s="102">
        <v>14.020329995000001</v>
      </c>
      <c r="R85" s="102">
        <v>17.82</v>
      </c>
      <c r="S85" s="102">
        <v>16.691318977000002</v>
      </c>
      <c r="T85" s="102">
        <v>18.953145674000002</v>
      </c>
      <c r="U85" s="109">
        <v>14</v>
      </c>
    </row>
    <row r="86" spans="1:21" x14ac:dyDescent="0.25">
      <c r="A86" t="s">
        <v>31</v>
      </c>
      <c r="B86">
        <v>2</v>
      </c>
      <c r="C86" s="102">
        <v>19</v>
      </c>
      <c r="D86" s="102">
        <v>18.003106343999999</v>
      </c>
      <c r="E86" s="102">
        <v>19.988888319000001</v>
      </c>
      <c r="F86" s="102">
        <v>27.57</v>
      </c>
      <c r="G86" s="102">
        <v>26.437315396999999</v>
      </c>
      <c r="H86" s="102">
        <v>28.699442440999999</v>
      </c>
      <c r="I86" s="102">
        <v>24.58</v>
      </c>
      <c r="J86" s="102">
        <v>23.493197975000001</v>
      </c>
      <c r="K86" s="102">
        <v>25.672912766</v>
      </c>
      <c r="L86" s="102">
        <v>5.17</v>
      </c>
      <c r="M86" s="102">
        <v>4.6096594654</v>
      </c>
      <c r="N86" s="102">
        <v>5.7305673524999996</v>
      </c>
      <c r="O86" s="102">
        <v>13.39</v>
      </c>
      <c r="P86" s="102">
        <v>12.530231093999999</v>
      </c>
      <c r="Q86" s="102">
        <v>14.254291921</v>
      </c>
      <c r="R86" s="102">
        <v>10.29</v>
      </c>
      <c r="S86" s="102">
        <v>9.5211533212999999</v>
      </c>
      <c r="T86" s="102">
        <v>11.059233602999999</v>
      </c>
      <c r="U86" s="109">
        <v>15</v>
      </c>
    </row>
    <row r="87" spans="1:21" x14ac:dyDescent="0.25">
      <c r="A87" t="s">
        <v>31</v>
      </c>
      <c r="B87">
        <v>3</v>
      </c>
      <c r="C87" s="102">
        <v>20.87</v>
      </c>
      <c r="D87" s="102">
        <v>20.116063842999999</v>
      </c>
      <c r="E87" s="102">
        <v>21.633800015999999</v>
      </c>
      <c r="F87" s="102">
        <v>28.69</v>
      </c>
      <c r="G87" s="102">
        <v>27.844849432</v>
      </c>
      <c r="H87" s="102">
        <v>29.533985203</v>
      </c>
      <c r="I87" s="102">
        <v>26.08</v>
      </c>
      <c r="J87" s="102">
        <v>25.255713963000002</v>
      </c>
      <c r="K87" s="102">
        <v>26.895311630999998</v>
      </c>
      <c r="L87" s="102">
        <v>5.34</v>
      </c>
      <c r="M87" s="102">
        <v>4.9170354632000004</v>
      </c>
      <c r="N87" s="102">
        <v>5.7564079928999998</v>
      </c>
      <c r="O87" s="102">
        <v>12.82</v>
      </c>
      <c r="P87" s="102">
        <v>12.191252186</v>
      </c>
      <c r="Q87" s="102">
        <v>13.439533801</v>
      </c>
      <c r="R87" s="102">
        <v>6.21</v>
      </c>
      <c r="S87" s="102">
        <v>5.7574595150999999</v>
      </c>
      <c r="T87" s="102">
        <v>6.6585869542999996</v>
      </c>
      <c r="U87" s="109">
        <v>16</v>
      </c>
    </row>
    <row r="88" spans="1:21" x14ac:dyDescent="0.25">
      <c r="A88" t="s">
        <v>31</v>
      </c>
      <c r="B88">
        <v>4</v>
      </c>
      <c r="C88" s="102">
        <v>22.93</v>
      </c>
      <c r="D88" s="102">
        <v>22.151903950000001</v>
      </c>
      <c r="E88" s="102">
        <v>23.706268484999999</v>
      </c>
      <c r="F88" s="102">
        <v>28.09</v>
      </c>
      <c r="G88" s="102">
        <v>27.258779010000001</v>
      </c>
      <c r="H88" s="102">
        <v>28.920596378999999</v>
      </c>
      <c r="I88" s="102">
        <v>25.23</v>
      </c>
      <c r="J88" s="102">
        <v>24.430540747999999</v>
      </c>
      <c r="K88" s="102">
        <v>26.036582661000001</v>
      </c>
      <c r="L88" s="102">
        <v>4.5599999999999996</v>
      </c>
      <c r="M88" s="102">
        <v>4.1700598295000004</v>
      </c>
      <c r="N88" s="102">
        <v>4.941071054</v>
      </c>
      <c r="O88" s="102">
        <v>12.91</v>
      </c>
      <c r="P88" s="102">
        <v>12.290478965</v>
      </c>
      <c r="Q88" s="102">
        <v>13.530323598000001</v>
      </c>
      <c r="R88" s="102">
        <v>6.28</v>
      </c>
      <c r="S88" s="102">
        <v>5.8331227518000004</v>
      </c>
      <c r="T88" s="102">
        <v>6.7302725680000002</v>
      </c>
      <c r="U88" s="109">
        <v>17</v>
      </c>
    </row>
    <row r="89" spans="1:21" x14ac:dyDescent="0.25">
      <c r="A89" t="s">
        <v>31</v>
      </c>
      <c r="B89" t="s">
        <v>26</v>
      </c>
      <c r="C89" s="102">
        <v>24.44</v>
      </c>
      <c r="D89" s="102">
        <v>23.446827267</v>
      </c>
      <c r="E89" s="102">
        <v>25.423696149000001</v>
      </c>
      <c r="F89" s="102">
        <v>28.06</v>
      </c>
      <c r="G89" s="102">
        <v>27.024379305</v>
      </c>
      <c r="H89" s="102">
        <v>29.091323174999999</v>
      </c>
      <c r="I89" s="102">
        <v>24.59</v>
      </c>
      <c r="J89" s="102">
        <v>23.596277196999999</v>
      </c>
      <c r="K89" s="102">
        <v>25.577276521999998</v>
      </c>
      <c r="L89" s="102">
        <v>3.69</v>
      </c>
      <c r="M89" s="102">
        <v>3.2577382398000001</v>
      </c>
      <c r="N89" s="102">
        <v>4.1251818703999996</v>
      </c>
      <c r="O89" s="102">
        <v>13.33</v>
      </c>
      <c r="P89" s="102">
        <v>12.551390154</v>
      </c>
      <c r="Q89" s="102">
        <v>14.115276511999999</v>
      </c>
      <c r="R89" s="102">
        <v>5.9</v>
      </c>
      <c r="S89" s="102">
        <v>5.3535168386</v>
      </c>
      <c r="T89" s="102">
        <v>6.4371167702000003</v>
      </c>
      <c r="U89" s="109">
        <v>18</v>
      </c>
    </row>
    <row r="90" spans="1:21" x14ac:dyDescent="0.25">
      <c r="A90" t="s">
        <v>32</v>
      </c>
      <c r="B90" t="s">
        <v>7</v>
      </c>
      <c r="C90" s="102">
        <v>20.350000000000001</v>
      </c>
      <c r="D90" s="102">
        <v>19.753491100000002</v>
      </c>
      <c r="E90" s="102">
        <v>20.949795501000001</v>
      </c>
      <c r="F90" s="102">
        <v>36.65</v>
      </c>
      <c r="G90" s="102">
        <v>35.936613927000003</v>
      </c>
      <c r="H90" s="102">
        <v>37.368373431999999</v>
      </c>
      <c r="I90" s="102">
        <v>20.43</v>
      </c>
      <c r="J90" s="102">
        <v>19.833054150999999</v>
      </c>
      <c r="K90" s="102">
        <v>21.031115006</v>
      </c>
      <c r="L90" s="102">
        <v>9.08</v>
      </c>
      <c r="M90" s="102">
        <v>8.6571609152000004</v>
      </c>
      <c r="N90" s="102">
        <v>9.5110762716000004</v>
      </c>
      <c r="O90" s="102">
        <v>8.5399999999999991</v>
      </c>
      <c r="P90" s="102">
        <v>8.1230949907000003</v>
      </c>
      <c r="Q90" s="102">
        <v>8.9534391394000004</v>
      </c>
      <c r="R90" s="102">
        <v>4.9400000000000004</v>
      </c>
      <c r="S90" s="102">
        <v>4.6194016107999998</v>
      </c>
      <c r="T90" s="102">
        <v>5.2633839557000002</v>
      </c>
      <c r="U90" s="109">
        <v>1</v>
      </c>
    </row>
    <row r="91" spans="1:21" x14ac:dyDescent="0.25">
      <c r="A91" t="s">
        <v>32</v>
      </c>
      <c r="B91" t="s">
        <v>8</v>
      </c>
      <c r="C91" s="102">
        <v>21.74</v>
      </c>
      <c r="D91" s="102">
        <v>21.148057329</v>
      </c>
      <c r="E91" s="102">
        <v>22.336308388999999</v>
      </c>
      <c r="F91" s="102">
        <v>34.31</v>
      </c>
      <c r="G91" s="102">
        <v>33.630602738999997</v>
      </c>
      <c r="H91" s="102">
        <v>34.998224825000001</v>
      </c>
      <c r="I91" s="102">
        <v>27.82</v>
      </c>
      <c r="J91" s="102">
        <v>27.177628588000001</v>
      </c>
      <c r="K91" s="102">
        <v>28.468534397999999</v>
      </c>
      <c r="L91" s="102">
        <v>0.84</v>
      </c>
      <c r="M91" s="102">
        <v>0.71082461389999996</v>
      </c>
      <c r="N91" s="102">
        <v>0.97411355099999997</v>
      </c>
      <c r="O91" s="102">
        <v>10.029999999999999</v>
      </c>
      <c r="P91" s="102">
        <v>9.5959734493000006</v>
      </c>
      <c r="Q91" s="102">
        <v>10.461271245000001</v>
      </c>
      <c r="R91" s="102">
        <v>5.25</v>
      </c>
      <c r="S91" s="102">
        <v>4.9280108865000001</v>
      </c>
      <c r="T91" s="102">
        <v>5.5704499873</v>
      </c>
      <c r="U91" s="109">
        <v>2</v>
      </c>
    </row>
    <row r="92" spans="1:21" x14ac:dyDescent="0.25">
      <c r="A92" t="s">
        <v>32</v>
      </c>
      <c r="B92" t="s">
        <v>13</v>
      </c>
      <c r="C92" s="102">
        <v>16.100000000000001</v>
      </c>
      <c r="D92" s="102">
        <v>14.889303848999999</v>
      </c>
      <c r="E92" s="102">
        <v>17.317455593999998</v>
      </c>
      <c r="F92" s="102">
        <v>34.82</v>
      </c>
      <c r="G92" s="102">
        <v>33.246085078999997</v>
      </c>
      <c r="H92" s="102">
        <v>36.393221936000003</v>
      </c>
      <c r="I92" s="102">
        <v>24.88</v>
      </c>
      <c r="J92" s="102">
        <v>23.451342551</v>
      </c>
      <c r="K92" s="102">
        <v>26.307248758</v>
      </c>
      <c r="L92" s="102">
        <v>2.75</v>
      </c>
      <c r="M92" s="102">
        <v>2.2142671135000001</v>
      </c>
      <c r="N92" s="102">
        <v>3.2955312392999998</v>
      </c>
      <c r="O92" s="102">
        <v>13.21</v>
      </c>
      <c r="P92" s="102">
        <v>12.088191192</v>
      </c>
      <c r="Q92" s="102">
        <v>14.324759673999999</v>
      </c>
      <c r="R92" s="102">
        <v>8.24</v>
      </c>
      <c r="S92" s="102">
        <v>7.3282323542999999</v>
      </c>
      <c r="T92" s="102">
        <v>9.1443606590000002</v>
      </c>
      <c r="U92" s="109">
        <v>3</v>
      </c>
    </row>
    <row r="93" spans="1:21" x14ac:dyDescent="0.25">
      <c r="A93" t="s">
        <v>32</v>
      </c>
      <c r="B93" t="s">
        <v>14</v>
      </c>
      <c r="C93" s="102">
        <v>13.43</v>
      </c>
      <c r="D93" s="102">
        <v>12.434568197999999</v>
      </c>
      <c r="E93" s="102">
        <v>14.427784482</v>
      </c>
      <c r="F93" s="102">
        <v>39.89</v>
      </c>
      <c r="G93" s="102">
        <v>38.462069839000002</v>
      </c>
      <c r="H93" s="102">
        <v>41.324454510999999</v>
      </c>
      <c r="I93" s="102">
        <v>22.95</v>
      </c>
      <c r="J93" s="102">
        <v>21.719622955999998</v>
      </c>
      <c r="K93" s="102">
        <v>24.177641887</v>
      </c>
      <c r="L93" s="102">
        <v>8.5399999999999991</v>
      </c>
      <c r="M93" s="102">
        <v>7.7222391870999996</v>
      </c>
      <c r="N93" s="102">
        <v>9.3558128474999993</v>
      </c>
      <c r="O93" s="102">
        <v>9.27</v>
      </c>
      <c r="P93" s="102">
        <v>8.4251101405999993</v>
      </c>
      <c r="Q93" s="102">
        <v>10.120586991</v>
      </c>
      <c r="R93" s="102">
        <v>5.92</v>
      </c>
      <c r="S93" s="102">
        <v>5.2255674673000003</v>
      </c>
      <c r="T93" s="102">
        <v>6.6045414943000003</v>
      </c>
      <c r="U93" s="109">
        <v>4</v>
      </c>
    </row>
    <row r="94" spans="1:21" x14ac:dyDescent="0.25">
      <c r="A94" t="s">
        <v>32</v>
      </c>
      <c r="B94" t="s">
        <v>15</v>
      </c>
      <c r="C94" s="102">
        <v>15.12</v>
      </c>
      <c r="D94" s="102">
        <v>14.280812851</v>
      </c>
      <c r="E94" s="102">
        <v>15.967168695</v>
      </c>
      <c r="F94" s="102">
        <v>37.25</v>
      </c>
      <c r="G94" s="102">
        <v>36.117077770999998</v>
      </c>
      <c r="H94" s="102">
        <v>38.392726150000001</v>
      </c>
      <c r="I94" s="102">
        <v>24.24</v>
      </c>
      <c r="J94" s="102">
        <v>23.227420097</v>
      </c>
      <c r="K94" s="102">
        <v>25.244321541000001</v>
      </c>
      <c r="L94" s="102">
        <v>8.82</v>
      </c>
      <c r="M94" s="102">
        <v>8.1560219789000001</v>
      </c>
      <c r="N94" s="102">
        <v>9.4910368446</v>
      </c>
      <c r="O94" s="102">
        <v>9.44</v>
      </c>
      <c r="P94" s="102">
        <v>8.7552756015999993</v>
      </c>
      <c r="Q94" s="102">
        <v>10.131690949999999</v>
      </c>
      <c r="R94" s="102">
        <v>5.12</v>
      </c>
      <c r="S94" s="102">
        <v>4.5996093423</v>
      </c>
      <c r="T94" s="102">
        <v>5.6368381778999996</v>
      </c>
      <c r="U94" s="109">
        <v>5</v>
      </c>
    </row>
    <row r="95" spans="1:21" x14ac:dyDescent="0.25">
      <c r="A95" t="s">
        <v>32</v>
      </c>
      <c r="B95" t="s">
        <v>16</v>
      </c>
      <c r="C95" s="102">
        <v>17.43</v>
      </c>
      <c r="D95" s="102">
        <v>16.652993937000002</v>
      </c>
      <c r="E95" s="102">
        <v>18.208588292999998</v>
      </c>
      <c r="F95" s="102">
        <v>36.51</v>
      </c>
      <c r="G95" s="102">
        <v>35.526728392999999</v>
      </c>
      <c r="H95" s="102">
        <v>37.500955161</v>
      </c>
      <c r="I95" s="102">
        <v>25.95</v>
      </c>
      <c r="J95" s="102">
        <v>25.055915281000001</v>
      </c>
      <c r="K95" s="102">
        <v>26.853483997000001</v>
      </c>
      <c r="L95" s="102">
        <v>6.4</v>
      </c>
      <c r="M95" s="102">
        <v>5.8993010346999997</v>
      </c>
      <c r="N95" s="102">
        <v>6.9029749254999997</v>
      </c>
      <c r="O95" s="102">
        <v>9.01</v>
      </c>
      <c r="P95" s="102">
        <v>8.4184709296999998</v>
      </c>
      <c r="Q95" s="102">
        <v>9.5922523441000003</v>
      </c>
      <c r="R95" s="102">
        <v>4.6900000000000004</v>
      </c>
      <c r="S95" s="102">
        <v>4.2605194018999999</v>
      </c>
      <c r="T95" s="102">
        <v>5.1278163023000003</v>
      </c>
      <c r="U95" s="109">
        <v>6</v>
      </c>
    </row>
    <row r="96" spans="1:21" x14ac:dyDescent="0.25">
      <c r="A96" t="s">
        <v>32</v>
      </c>
      <c r="B96" t="s">
        <v>29</v>
      </c>
      <c r="C96" s="102">
        <v>26.72</v>
      </c>
      <c r="D96" s="102">
        <v>25.756474574999999</v>
      </c>
      <c r="E96" s="102">
        <v>27.689446199999999</v>
      </c>
      <c r="F96" s="102">
        <v>35.630000000000003</v>
      </c>
      <c r="G96" s="102">
        <v>34.580528485999999</v>
      </c>
      <c r="H96" s="102">
        <v>36.672420725000002</v>
      </c>
      <c r="I96" s="102">
        <v>24.43</v>
      </c>
      <c r="J96" s="102">
        <v>23.487297811000001</v>
      </c>
      <c r="K96" s="102">
        <v>25.364061930999998</v>
      </c>
      <c r="L96" s="102">
        <v>0.72</v>
      </c>
      <c r="M96" s="102">
        <v>0.53554214700000002</v>
      </c>
      <c r="N96" s="102">
        <v>0.90491482560000003</v>
      </c>
      <c r="O96" s="102">
        <v>8.7200000000000006</v>
      </c>
      <c r="P96" s="102">
        <v>8.1011452499000001</v>
      </c>
      <c r="Q96" s="102">
        <v>9.3333512110000001</v>
      </c>
      <c r="R96" s="102">
        <v>3.79</v>
      </c>
      <c r="S96" s="102">
        <v>3.3704850218</v>
      </c>
      <c r="T96" s="102">
        <v>4.2043318165999999</v>
      </c>
      <c r="U96" s="109">
        <v>7</v>
      </c>
    </row>
    <row r="97" spans="1:21" x14ac:dyDescent="0.25">
      <c r="A97" t="s">
        <v>32</v>
      </c>
      <c r="B97" t="s">
        <v>17</v>
      </c>
      <c r="C97" s="102">
        <v>42.46</v>
      </c>
      <c r="D97" s="102">
        <v>40.886802600000003</v>
      </c>
      <c r="E97" s="102">
        <v>44.040349718000002</v>
      </c>
      <c r="F97" s="102">
        <v>24.45</v>
      </c>
      <c r="G97" s="102">
        <v>23.079296988999999</v>
      </c>
      <c r="H97" s="102">
        <v>25.821365262</v>
      </c>
      <c r="I97" s="102">
        <v>20.66</v>
      </c>
      <c r="J97" s="102">
        <v>19.370680398000001</v>
      </c>
      <c r="K97" s="102">
        <v>21.953822913</v>
      </c>
      <c r="L97" s="102">
        <v>0.03</v>
      </c>
      <c r="M97" s="102">
        <v>0</v>
      </c>
      <c r="N97" s="102">
        <v>7.8402764799999997E-2</v>
      </c>
      <c r="O97" s="102">
        <v>7.44</v>
      </c>
      <c r="P97" s="102">
        <v>6.6063967018999996</v>
      </c>
      <c r="Q97" s="102">
        <v>8.2810205166999999</v>
      </c>
      <c r="R97" s="102">
        <v>4.95</v>
      </c>
      <c r="S97" s="102">
        <v>4.2614613783999999</v>
      </c>
      <c r="T97" s="102">
        <v>5.6458233898000003</v>
      </c>
      <c r="U97" s="109">
        <v>8</v>
      </c>
    </row>
    <row r="98" spans="1:21" x14ac:dyDescent="0.25">
      <c r="A98" t="s">
        <v>32</v>
      </c>
      <c r="B98" t="s">
        <v>21</v>
      </c>
      <c r="C98" s="102">
        <v>20.79</v>
      </c>
      <c r="D98" s="102">
        <v>18.189094059999999</v>
      </c>
      <c r="E98" s="102">
        <v>23.397186754</v>
      </c>
      <c r="F98" s="102">
        <v>34.729999999999997</v>
      </c>
      <c r="G98" s="102">
        <v>31.671719320000001</v>
      </c>
      <c r="H98" s="102">
        <v>37.781656886</v>
      </c>
      <c r="I98" s="102">
        <v>23.26</v>
      </c>
      <c r="J98" s="102">
        <v>20.547415864000001</v>
      </c>
      <c r="K98" s="102">
        <v>25.969197212000001</v>
      </c>
      <c r="L98" s="102">
        <v>5.68</v>
      </c>
      <c r="M98" s="102">
        <v>4.1953319681999997</v>
      </c>
      <c r="N98" s="102">
        <v>7.1658684604999996</v>
      </c>
      <c r="O98" s="102">
        <v>12</v>
      </c>
      <c r="P98" s="102">
        <v>9.9188063521000007</v>
      </c>
      <c r="Q98" s="102">
        <v>14.089768139</v>
      </c>
      <c r="R98" s="102">
        <v>3.54</v>
      </c>
      <c r="S98" s="102">
        <v>2.3517441776000001</v>
      </c>
      <c r="T98" s="102">
        <v>4.7222108062999997</v>
      </c>
      <c r="U98" s="109">
        <v>9</v>
      </c>
    </row>
    <row r="99" spans="1:21" x14ac:dyDescent="0.25">
      <c r="A99" t="s">
        <v>32</v>
      </c>
      <c r="B99" t="s">
        <v>20</v>
      </c>
      <c r="C99" s="102">
        <v>18.579999999999998</v>
      </c>
      <c r="D99" s="102">
        <v>17.433884481</v>
      </c>
      <c r="E99" s="102">
        <v>19.729043232999999</v>
      </c>
      <c r="F99" s="102">
        <v>38.659999999999997</v>
      </c>
      <c r="G99" s="102">
        <v>37.221760156999999</v>
      </c>
      <c r="H99" s="102">
        <v>40.095257744000001</v>
      </c>
      <c r="I99" s="102">
        <v>25.63</v>
      </c>
      <c r="J99" s="102">
        <v>24.340729237000001</v>
      </c>
      <c r="K99" s="102">
        <v>26.916918622000001</v>
      </c>
      <c r="L99" s="102">
        <v>4.1500000000000004</v>
      </c>
      <c r="M99" s="102">
        <v>3.5586146301000001</v>
      </c>
      <c r="N99" s="102">
        <v>4.7350631402000003</v>
      </c>
      <c r="O99" s="102">
        <v>9.86</v>
      </c>
      <c r="P99" s="102">
        <v>8.9777635166999996</v>
      </c>
      <c r="Q99" s="102">
        <v>10.736716428999999</v>
      </c>
      <c r="R99" s="102">
        <v>3.13</v>
      </c>
      <c r="S99" s="102">
        <v>2.6136074322999998</v>
      </c>
      <c r="T99" s="102">
        <v>3.6406413781000002</v>
      </c>
      <c r="U99" s="109">
        <v>10</v>
      </c>
    </row>
    <row r="100" spans="1:21" x14ac:dyDescent="0.25">
      <c r="A100" t="s">
        <v>32</v>
      </c>
      <c r="B100" t="s">
        <v>22</v>
      </c>
      <c r="C100" s="102">
        <v>21.77</v>
      </c>
      <c r="D100" s="102">
        <v>19.792234917999998</v>
      </c>
      <c r="E100" s="102">
        <v>23.748434937999999</v>
      </c>
      <c r="F100" s="102">
        <v>36.96</v>
      </c>
      <c r="G100" s="102">
        <v>34.648016212999998</v>
      </c>
      <c r="H100" s="102">
        <v>39.275428763000001</v>
      </c>
      <c r="I100" s="102">
        <v>22.13</v>
      </c>
      <c r="J100" s="102">
        <v>20.139429628999999</v>
      </c>
      <c r="K100" s="102">
        <v>24.118943577</v>
      </c>
      <c r="L100" s="102">
        <v>4.72</v>
      </c>
      <c r="M100" s="102">
        <v>3.7078940537</v>
      </c>
      <c r="N100" s="102">
        <v>5.7418667118000002</v>
      </c>
      <c r="O100" s="102">
        <v>9.27</v>
      </c>
      <c r="P100" s="102">
        <v>7.8802148349000003</v>
      </c>
      <c r="Q100" s="102">
        <v>10.660455022000001</v>
      </c>
      <c r="R100" s="102">
        <v>5.14</v>
      </c>
      <c r="S100" s="102">
        <v>4.0847880488000001</v>
      </c>
      <c r="T100" s="102">
        <v>6.2022932909000001</v>
      </c>
      <c r="U100" s="109">
        <v>11</v>
      </c>
    </row>
    <row r="101" spans="1:21" x14ac:dyDescent="0.25">
      <c r="A101" t="s">
        <v>32</v>
      </c>
      <c r="B101" t="s">
        <v>19</v>
      </c>
      <c r="C101" s="102">
        <v>21.67</v>
      </c>
      <c r="D101" s="102">
        <v>21.175507839000002</v>
      </c>
      <c r="E101" s="102">
        <v>22.159434066999999</v>
      </c>
      <c r="F101" s="102">
        <v>35.54</v>
      </c>
      <c r="G101" s="102">
        <v>34.967994738999998</v>
      </c>
      <c r="H101" s="102">
        <v>36.111109904999999</v>
      </c>
      <c r="I101" s="102">
        <v>24.23</v>
      </c>
      <c r="J101" s="102">
        <v>23.713474882</v>
      </c>
      <c r="K101" s="102">
        <v>24.736727427000002</v>
      </c>
      <c r="L101" s="102">
        <v>5.0599999999999996</v>
      </c>
      <c r="M101" s="102">
        <v>4.8014783292000001</v>
      </c>
      <c r="N101" s="102">
        <v>5.3251039491999999</v>
      </c>
      <c r="O101" s="102">
        <v>9.32</v>
      </c>
      <c r="P101" s="102">
        <v>8.9738878821999997</v>
      </c>
      <c r="Q101" s="102">
        <v>9.6682294941000002</v>
      </c>
      <c r="R101" s="102">
        <v>4.18</v>
      </c>
      <c r="S101" s="102">
        <v>3.944442757</v>
      </c>
      <c r="T101" s="102">
        <v>4.4226087297000003</v>
      </c>
      <c r="U101" s="109">
        <v>12</v>
      </c>
    </row>
    <row r="102" spans="1:21" x14ac:dyDescent="0.25">
      <c r="A102" t="s">
        <v>32</v>
      </c>
      <c r="B102" t="s">
        <v>23</v>
      </c>
      <c r="C102" s="102">
        <v>17.97</v>
      </c>
      <c r="D102" s="102">
        <v>16.275393210000001</v>
      </c>
      <c r="E102" s="102">
        <v>19.671653633999998</v>
      </c>
      <c r="F102" s="102">
        <v>26.02</v>
      </c>
      <c r="G102" s="102">
        <v>24.077984191999999</v>
      </c>
      <c r="H102" s="102">
        <v>27.958675685999999</v>
      </c>
      <c r="I102" s="102">
        <v>23.63</v>
      </c>
      <c r="J102" s="102">
        <v>21.746627903</v>
      </c>
      <c r="K102" s="102">
        <v>25.503881262</v>
      </c>
      <c r="L102" s="102">
        <v>2.95</v>
      </c>
      <c r="M102" s="102">
        <v>2.2044508275000001</v>
      </c>
      <c r="N102" s="102">
        <v>3.7018628181</v>
      </c>
      <c r="O102" s="102">
        <v>6.62</v>
      </c>
      <c r="P102" s="102">
        <v>5.5196142879999996</v>
      </c>
      <c r="Q102" s="102">
        <v>7.7186749176999996</v>
      </c>
      <c r="R102" s="102">
        <v>22.81</v>
      </c>
      <c r="S102" s="102">
        <v>20.954819248</v>
      </c>
      <c r="T102" s="102">
        <v>24.666362015000001</v>
      </c>
      <c r="U102" s="109">
        <v>13</v>
      </c>
    </row>
    <row r="103" spans="1:21" x14ac:dyDescent="0.25">
      <c r="A103" t="s">
        <v>32</v>
      </c>
      <c r="B103" t="s">
        <v>25</v>
      </c>
      <c r="C103" s="102">
        <v>18.149999999999999</v>
      </c>
      <c r="D103" s="102">
        <v>17.078611052999999</v>
      </c>
      <c r="E103" s="102">
        <v>19.219321089000001</v>
      </c>
      <c r="F103" s="102">
        <v>33.25</v>
      </c>
      <c r="G103" s="102">
        <v>31.938060393000001</v>
      </c>
      <c r="H103" s="102">
        <v>34.554611760999997</v>
      </c>
      <c r="I103" s="102">
        <v>28.23</v>
      </c>
      <c r="J103" s="102">
        <v>26.977281017999999</v>
      </c>
      <c r="K103" s="102">
        <v>29.477246184999998</v>
      </c>
      <c r="L103" s="102">
        <v>5.7</v>
      </c>
      <c r="M103" s="102">
        <v>5.0577302979000001</v>
      </c>
      <c r="N103" s="102">
        <v>6.3456023661999996</v>
      </c>
      <c r="O103" s="102">
        <v>7.95</v>
      </c>
      <c r="P103" s="102">
        <v>7.1989503245000002</v>
      </c>
      <c r="Q103" s="102">
        <v>8.7014712774999996</v>
      </c>
      <c r="R103" s="102">
        <v>6.73</v>
      </c>
      <c r="S103" s="102">
        <v>6.0299960186000003</v>
      </c>
      <c r="T103" s="102">
        <v>7.4211182154999999</v>
      </c>
      <c r="U103" s="109">
        <v>14</v>
      </c>
    </row>
    <row r="104" spans="1:21" x14ac:dyDescent="0.25">
      <c r="A104" t="s">
        <v>32</v>
      </c>
      <c r="B104">
        <v>2</v>
      </c>
      <c r="C104" s="102">
        <v>19.93</v>
      </c>
      <c r="D104" s="102">
        <v>18.843578784000002</v>
      </c>
      <c r="E104" s="102">
        <v>21.017639412000001</v>
      </c>
      <c r="F104" s="102">
        <v>34.64</v>
      </c>
      <c r="G104" s="102">
        <v>33.342874831000003</v>
      </c>
      <c r="H104" s="102">
        <v>35.932375747000002</v>
      </c>
      <c r="I104" s="102">
        <v>25.1</v>
      </c>
      <c r="J104" s="102">
        <v>23.916585385000001</v>
      </c>
      <c r="K104" s="102">
        <v>26.276167121</v>
      </c>
      <c r="L104" s="102">
        <v>5.42</v>
      </c>
      <c r="M104" s="102">
        <v>4.8004466536999999</v>
      </c>
      <c r="N104" s="102">
        <v>6.0322441713000003</v>
      </c>
      <c r="O104" s="102">
        <v>8.67</v>
      </c>
      <c r="P104" s="102">
        <v>7.9079982852999997</v>
      </c>
      <c r="Q104" s="102">
        <v>9.4397272350999994</v>
      </c>
      <c r="R104" s="102">
        <v>6.25</v>
      </c>
      <c r="S104" s="102">
        <v>5.5867393347999998</v>
      </c>
      <c r="T104" s="102">
        <v>6.9036230399000003</v>
      </c>
      <c r="U104" s="109">
        <v>15</v>
      </c>
    </row>
    <row r="105" spans="1:21" x14ac:dyDescent="0.25">
      <c r="A105" t="s">
        <v>32</v>
      </c>
      <c r="B105">
        <v>3</v>
      </c>
      <c r="C105" s="102">
        <v>20.34</v>
      </c>
      <c r="D105" s="102">
        <v>19.39936389</v>
      </c>
      <c r="E105" s="102">
        <v>21.288808153000002</v>
      </c>
      <c r="F105" s="102">
        <v>36.4</v>
      </c>
      <c r="G105" s="102">
        <v>35.272264833000001</v>
      </c>
      <c r="H105" s="102">
        <v>37.530602551000001</v>
      </c>
      <c r="I105" s="102">
        <v>23.7</v>
      </c>
      <c r="J105" s="102">
        <v>22.700981964</v>
      </c>
      <c r="K105" s="102">
        <v>24.696867499</v>
      </c>
      <c r="L105" s="102">
        <v>5.36</v>
      </c>
      <c r="M105" s="102">
        <v>4.8333520510000003</v>
      </c>
      <c r="N105" s="102">
        <v>5.8906622859000004</v>
      </c>
      <c r="O105" s="102">
        <v>9.16</v>
      </c>
      <c r="P105" s="102">
        <v>8.4842885800999994</v>
      </c>
      <c r="Q105" s="102">
        <v>9.8382920649999992</v>
      </c>
      <c r="R105" s="102">
        <v>5.03</v>
      </c>
      <c r="S105" s="102">
        <v>4.5192248378000004</v>
      </c>
      <c r="T105" s="102">
        <v>5.5452912912999999</v>
      </c>
      <c r="U105" s="109">
        <v>16</v>
      </c>
    </row>
    <row r="106" spans="1:21" x14ac:dyDescent="0.25">
      <c r="A106" t="s">
        <v>32</v>
      </c>
      <c r="B106">
        <v>4</v>
      </c>
      <c r="C106" s="102">
        <v>21.39</v>
      </c>
      <c r="D106" s="102">
        <v>20.581748059999999</v>
      </c>
      <c r="E106" s="102">
        <v>22.193515891000001</v>
      </c>
      <c r="F106" s="102">
        <v>36.21</v>
      </c>
      <c r="G106" s="102">
        <v>35.264580522999999</v>
      </c>
      <c r="H106" s="102">
        <v>37.153720130000004</v>
      </c>
      <c r="I106" s="102">
        <v>23.73</v>
      </c>
      <c r="J106" s="102">
        <v>22.89438612</v>
      </c>
      <c r="K106" s="102">
        <v>24.566649577</v>
      </c>
      <c r="L106" s="102">
        <v>4.46</v>
      </c>
      <c r="M106" s="102">
        <v>4.0586569195999997</v>
      </c>
      <c r="N106" s="102">
        <v>4.8704531859999998</v>
      </c>
      <c r="O106" s="102">
        <v>9.7200000000000006</v>
      </c>
      <c r="P106" s="102">
        <v>9.1411829467000008</v>
      </c>
      <c r="Q106" s="102">
        <v>10.305775324000001</v>
      </c>
      <c r="R106" s="102">
        <v>4.4800000000000004</v>
      </c>
      <c r="S106" s="102">
        <v>4.0778971900999998</v>
      </c>
      <c r="T106" s="102">
        <v>4.8914341321999997</v>
      </c>
      <c r="U106" s="109">
        <v>17</v>
      </c>
    </row>
    <row r="107" spans="1:21" x14ac:dyDescent="0.25">
      <c r="A107" t="s">
        <v>32</v>
      </c>
      <c r="B107" t="s">
        <v>26</v>
      </c>
      <c r="C107" s="102">
        <v>23.6</v>
      </c>
      <c r="D107" s="102">
        <v>22.710499549000001</v>
      </c>
      <c r="E107" s="102">
        <v>24.481529436999999</v>
      </c>
      <c r="F107" s="102">
        <v>35.549999999999997</v>
      </c>
      <c r="G107" s="102">
        <v>34.554246118000002</v>
      </c>
      <c r="H107" s="102">
        <v>36.550826346000001</v>
      </c>
      <c r="I107" s="102">
        <v>22.5</v>
      </c>
      <c r="J107" s="102">
        <v>21.62688189</v>
      </c>
      <c r="K107" s="102">
        <v>23.368589125</v>
      </c>
      <c r="L107" s="102">
        <v>4.01</v>
      </c>
      <c r="M107" s="102">
        <v>3.5990725598000002</v>
      </c>
      <c r="N107" s="102">
        <v>4.4172317879999996</v>
      </c>
      <c r="O107" s="102">
        <v>10.09</v>
      </c>
      <c r="P107" s="102">
        <v>9.4602048663999998</v>
      </c>
      <c r="Q107" s="102">
        <v>10.716425568</v>
      </c>
      <c r="R107" s="102">
        <v>4.26</v>
      </c>
      <c r="S107" s="102">
        <v>3.8361942067000001</v>
      </c>
      <c r="T107" s="102">
        <v>4.6782985468999998</v>
      </c>
      <c r="U107" s="109">
        <v>18</v>
      </c>
    </row>
    <row r="108" spans="1:21" x14ac:dyDescent="0.25">
      <c r="A108" t="s">
        <v>33</v>
      </c>
      <c r="B108" t="s">
        <v>7</v>
      </c>
      <c r="C108" s="102">
        <v>20.239999999999998</v>
      </c>
      <c r="D108" s="102">
        <v>19.614970298999999</v>
      </c>
      <c r="E108" s="102">
        <v>20.870448088</v>
      </c>
      <c r="F108" s="102">
        <v>33.5</v>
      </c>
      <c r="G108" s="102">
        <v>32.765366372999999</v>
      </c>
      <c r="H108" s="102">
        <v>34.240161297999997</v>
      </c>
      <c r="I108" s="102">
        <v>24</v>
      </c>
      <c r="J108" s="102">
        <v>23.336803230000001</v>
      </c>
      <c r="K108" s="102">
        <v>24.671329434</v>
      </c>
      <c r="L108" s="102">
        <v>9.07</v>
      </c>
      <c r="M108" s="102">
        <v>8.6180649395</v>
      </c>
      <c r="N108" s="102">
        <v>9.5152345077000007</v>
      </c>
      <c r="O108" s="102">
        <v>7.24</v>
      </c>
      <c r="P108" s="102">
        <v>6.8320187839999997</v>
      </c>
      <c r="Q108" s="102">
        <v>7.6415818259000003</v>
      </c>
      <c r="R108" s="102">
        <v>5.95</v>
      </c>
      <c r="S108" s="102">
        <v>5.5775269973999997</v>
      </c>
      <c r="T108" s="102">
        <v>6.3164942237000004</v>
      </c>
      <c r="U108" s="109">
        <v>1</v>
      </c>
    </row>
    <row r="109" spans="1:21" x14ac:dyDescent="0.25">
      <c r="A109" t="s">
        <v>33</v>
      </c>
      <c r="B109" t="s">
        <v>8</v>
      </c>
      <c r="C109" s="102">
        <v>22.37</v>
      </c>
      <c r="D109" s="102">
        <v>21.72320105</v>
      </c>
      <c r="E109" s="102">
        <v>23.024324959000001</v>
      </c>
      <c r="F109" s="102">
        <v>28.95</v>
      </c>
      <c r="G109" s="102">
        <v>28.237749877999999</v>
      </c>
      <c r="H109" s="102">
        <v>29.653648243999999</v>
      </c>
      <c r="I109" s="102">
        <v>31.08</v>
      </c>
      <c r="J109" s="102">
        <v>30.354672408999999</v>
      </c>
      <c r="K109" s="102">
        <v>31.799603156</v>
      </c>
      <c r="L109" s="102">
        <v>1.17</v>
      </c>
      <c r="M109" s="102">
        <v>1.0054459238</v>
      </c>
      <c r="N109" s="102">
        <v>1.3416740965</v>
      </c>
      <c r="O109" s="102">
        <v>9.31</v>
      </c>
      <c r="P109" s="102">
        <v>8.8525046424999996</v>
      </c>
      <c r="Q109" s="102">
        <v>9.7595227616999995</v>
      </c>
      <c r="R109" s="102">
        <v>7.12</v>
      </c>
      <c r="S109" s="102">
        <v>6.7222911687</v>
      </c>
      <c r="T109" s="102">
        <v>7.5253617113000004</v>
      </c>
      <c r="U109" s="109">
        <v>2</v>
      </c>
    </row>
    <row r="110" spans="1:21" x14ac:dyDescent="0.25">
      <c r="A110" t="s">
        <v>33</v>
      </c>
      <c r="B110" t="s">
        <v>13</v>
      </c>
      <c r="C110" s="102">
        <v>15.97</v>
      </c>
      <c r="D110" s="102">
        <v>14.704185938</v>
      </c>
      <c r="E110" s="102">
        <v>17.243297650999999</v>
      </c>
      <c r="F110" s="102">
        <v>31.85</v>
      </c>
      <c r="G110" s="102">
        <v>30.239189336999999</v>
      </c>
      <c r="H110" s="102">
        <v>33.468219228000002</v>
      </c>
      <c r="I110" s="102">
        <v>30.73</v>
      </c>
      <c r="J110" s="102">
        <v>29.129573858000001</v>
      </c>
      <c r="K110" s="102">
        <v>32.327131362000003</v>
      </c>
      <c r="L110" s="102">
        <v>2.97</v>
      </c>
      <c r="M110" s="102">
        <v>2.3814450176999999</v>
      </c>
      <c r="N110" s="102">
        <v>3.5579110311000002</v>
      </c>
      <c r="O110" s="102">
        <v>10.44</v>
      </c>
      <c r="P110" s="102">
        <v>9.3811131410000002</v>
      </c>
      <c r="Q110" s="102">
        <v>11.500412336</v>
      </c>
      <c r="R110" s="102">
        <v>8.0299999999999994</v>
      </c>
      <c r="S110" s="102">
        <v>7.0918392308999998</v>
      </c>
      <c r="T110" s="102">
        <v>8.9756818695000007</v>
      </c>
      <c r="U110" s="109">
        <v>3</v>
      </c>
    </row>
    <row r="111" spans="1:21" x14ac:dyDescent="0.25">
      <c r="A111" t="s">
        <v>33</v>
      </c>
      <c r="B111" t="s">
        <v>14</v>
      </c>
      <c r="C111" s="102">
        <v>13.18</v>
      </c>
      <c r="D111" s="102">
        <v>12.100130736000001</v>
      </c>
      <c r="E111" s="102">
        <v>14.26181452</v>
      </c>
      <c r="F111" s="102">
        <v>36.409999999999997</v>
      </c>
      <c r="G111" s="102">
        <v>34.869751997000002</v>
      </c>
      <c r="H111" s="102">
        <v>37.944491956999997</v>
      </c>
      <c r="I111" s="102">
        <v>25.09</v>
      </c>
      <c r="J111" s="102">
        <v>23.701269909000001</v>
      </c>
      <c r="K111" s="102">
        <v>26.471464610999998</v>
      </c>
      <c r="L111" s="102">
        <v>8.8000000000000007</v>
      </c>
      <c r="M111" s="102">
        <v>7.8912028126999996</v>
      </c>
      <c r="N111" s="102">
        <v>9.7011437192999992</v>
      </c>
      <c r="O111" s="102">
        <v>8.56</v>
      </c>
      <c r="P111" s="102">
        <v>7.6632503731000003</v>
      </c>
      <c r="Q111" s="102">
        <v>9.4507544103000001</v>
      </c>
      <c r="R111" s="102">
        <v>7.97</v>
      </c>
      <c r="S111" s="102">
        <v>7.1069291074000001</v>
      </c>
      <c r="T111" s="102">
        <v>8.8377958461000006</v>
      </c>
      <c r="U111" s="109">
        <v>4</v>
      </c>
    </row>
    <row r="112" spans="1:21" x14ac:dyDescent="0.25">
      <c r="A112" t="s">
        <v>33</v>
      </c>
      <c r="B112" t="s">
        <v>15</v>
      </c>
      <c r="C112" s="102">
        <v>15.06</v>
      </c>
      <c r="D112" s="102">
        <v>14.1639386</v>
      </c>
      <c r="E112" s="102">
        <v>15.960897143</v>
      </c>
      <c r="F112" s="102">
        <v>31.92</v>
      </c>
      <c r="G112" s="102">
        <v>30.744302694000002</v>
      </c>
      <c r="H112" s="102">
        <v>33.086183509000001</v>
      </c>
      <c r="I112" s="102">
        <v>27.74</v>
      </c>
      <c r="J112" s="102">
        <v>26.618423879000002</v>
      </c>
      <c r="K112" s="102">
        <v>28.867778486999999</v>
      </c>
      <c r="L112" s="102">
        <v>9.33</v>
      </c>
      <c r="M112" s="102">
        <v>8.5992288958999996</v>
      </c>
      <c r="N112" s="102">
        <v>10.060429448000001</v>
      </c>
      <c r="O112" s="102">
        <v>7.84</v>
      </c>
      <c r="P112" s="102">
        <v>7.1600672657000004</v>
      </c>
      <c r="Q112" s="102">
        <v>8.5101035621999994</v>
      </c>
      <c r="R112" s="102">
        <v>8.11</v>
      </c>
      <c r="S112" s="102">
        <v>7.4284232147000004</v>
      </c>
      <c r="T112" s="102">
        <v>8.8002233030999992</v>
      </c>
      <c r="U112" s="109">
        <v>5</v>
      </c>
    </row>
    <row r="113" spans="1:21" x14ac:dyDescent="0.25">
      <c r="A113" t="s">
        <v>33</v>
      </c>
      <c r="B113" t="s">
        <v>16</v>
      </c>
      <c r="C113" s="102">
        <v>18.350000000000001</v>
      </c>
      <c r="D113" s="102">
        <v>17.511158245000001</v>
      </c>
      <c r="E113" s="102">
        <v>19.198798464999999</v>
      </c>
      <c r="F113" s="102">
        <v>31.63</v>
      </c>
      <c r="G113" s="102">
        <v>30.612843483999999</v>
      </c>
      <c r="H113" s="102">
        <v>32.640094054999999</v>
      </c>
      <c r="I113" s="102">
        <v>28.53</v>
      </c>
      <c r="J113" s="102">
        <v>27.549993049000001</v>
      </c>
      <c r="K113" s="102">
        <v>29.518652590999999</v>
      </c>
      <c r="L113" s="102">
        <v>7</v>
      </c>
      <c r="M113" s="102">
        <v>6.4444372191000001</v>
      </c>
      <c r="N113" s="102">
        <v>7.5567996393000003</v>
      </c>
      <c r="O113" s="102">
        <v>8.3699999999999992</v>
      </c>
      <c r="P113" s="102">
        <v>7.7697593598000001</v>
      </c>
      <c r="Q113" s="102">
        <v>8.9773031016000004</v>
      </c>
      <c r="R113" s="102">
        <v>6.11</v>
      </c>
      <c r="S113" s="102">
        <v>5.5879956251999996</v>
      </c>
      <c r="T113" s="102">
        <v>6.6321651663000001</v>
      </c>
      <c r="U113" s="109">
        <v>6</v>
      </c>
    </row>
    <row r="114" spans="1:21" x14ac:dyDescent="0.25">
      <c r="A114" t="s">
        <v>33</v>
      </c>
      <c r="B114" t="s">
        <v>29</v>
      </c>
      <c r="C114" s="102">
        <v>27.39</v>
      </c>
      <c r="D114" s="102">
        <v>26.348645563000002</v>
      </c>
      <c r="E114" s="102">
        <v>28.438436460999998</v>
      </c>
      <c r="F114" s="102">
        <v>30.19</v>
      </c>
      <c r="G114" s="102">
        <v>29.118695612</v>
      </c>
      <c r="H114" s="102">
        <v>31.269986868</v>
      </c>
      <c r="I114" s="102">
        <v>29.34</v>
      </c>
      <c r="J114" s="102">
        <v>28.270198122</v>
      </c>
      <c r="K114" s="102">
        <v>30.403708708</v>
      </c>
      <c r="L114" s="102">
        <v>0.73</v>
      </c>
      <c r="M114" s="102">
        <v>0.52949634440000004</v>
      </c>
      <c r="N114" s="102">
        <v>0.92806295819999995</v>
      </c>
      <c r="O114" s="102">
        <v>7.82</v>
      </c>
      <c r="P114" s="102">
        <v>7.1876005084000001</v>
      </c>
      <c r="Q114" s="102">
        <v>8.4454375025000008</v>
      </c>
      <c r="R114" s="102">
        <v>4.53</v>
      </c>
      <c r="S114" s="102">
        <v>4.0426317158999998</v>
      </c>
      <c r="T114" s="102">
        <v>5.0170996359000002</v>
      </c>
      <c r="U114" s="109">
        <v>7</v>
      </c>
    </row>
    <row r="115" spans="1:21" x14ac:dyDescent="0.25">
      <c r="A115" t="s">
        <v>33</v>
      </c>
      <c r="B115" t="s">
        <v>17</v>
      </c>
      <c r="C115" s="102">
        <v>41.19</v>
      </c>
      <c r="D115" s="102">
        <v>39.525254418000003</v>
      </c>
      <c r="E115" s="102">
        <v>42.848632823000003</v>
      </c>
      <c r="F115" s="102">
        <v>24.75</v>
      </c>
      <c r="G115" s="102">
        <v>23.290769992000001</v>
      </c>
      <c r="H115" s="102">
        <v>26.204778968999999</v>
      </c>
      <c r="I115" s="102">
        <v>20.8</v>
      </c>
      <c r="J115" s="102">
        <v>19.430821068</v>
      </c>
      <c r="K115" s="102">
        <v>22.171552819999999</v>
      </c>
      <c r="L115" s="102">
        <v>0.03</v>
      </c>
      <c r="M115" s="102">
        <v>0</v>
      </c>
      <c r="N115" s="102">
        <v>8.7824129599999995E-2</v>
      </c>
      <c r="O115" s="102">
        <v>7.39</v>
      </c>
      <c r="P115" s="102">
        <v>6.5055428726000004</v>
      </c>
      <c r="Q115" s="102">
        <v>8.2719051986000007</v>
      </c>
      <c r="R115" s="102">
        <v>5.85</v>
      </c>
      <c r="S115" s="102">
        <v>5.0536130591999999</v>
      </c>
      <c r="T115" s="102">
        <v>6.6377815996000002</v>
      </c>
      <c r="U115" s="109">
        <v>8</v>
      </c>
    </row>
    <row r="116" spans="1:21" x14ac:dyDescent="0.25">
      <c r="A116" t="s">
        <v>33</v>
      </c>
      <c r="B116" t="s">
        <v>21</v>
      </c>
      <c r="C116" s="102">
        <v>21.16</v>
      </c>
      <c r="D116" s="102">
        <v>19.353706940999999</v>
      </c>
      <c r="E116" s="102">
        <v>22.959839482</v>
      </c>
      <c r="F116" s="102">
        <v>29.68</v>
      </c>
      <c r="G116" s="102">
        <v>27.663496241000001</v>
      </c>
      <c r="H116" s="102">
        <v>31.697234352999999</v>
      </c>
      <c r="I116" s="102">
        <v>29.68</v>
      </c>
      <c r="J116" s="102">
        <v>27.663496241000001</v>
      </c>
      <c r="K116" s="102">
        <v>31.697234352999999</v>
      </c>
      <c r="L116" s="102">
        <v>6.39</v>
      </c>
      <c r="M116" s="102">
        <v>5.3127491278000001</v>
      </c>
      <c r="N116" s="102">
        <v>7.4726390001</v>
      </c>
      <c r="O116" s="102">
        <v>8.2200000000000006</v>
      </c>
      <c r="P116" s="102">
        <v>7.0066412343</v>
      </c>
      <c r="Q116" s="102">
        <v>9.4317149301000001</v>
      </c>
      <c r="R116" s="102">
        <v>4.87</v>
      </c>
      <c r="S116" s="102">
        <v>3.9203378823000001</v>
      </c>
      <c r="T116" s="102">
        <v>5.8209102150999996</v>
      </c>
      <c r="U116" s="109">
        <v>9</v>
      </c>
    </row>
    <row r="117" spans="1:21" x14ac:dyDescent="0.25">
      <c r="A117" t="s">
        <v>33</v>
      </c>
      <c r="B117" t="s">
        <v>20</v>
      </c>
      <c r="C117" s="102">
        <v>19.420000000000002</v>
      </c>
      <c r="D117" s="102">
        <v>17.796011873000001</v>
      </c>
      <c r="E117" s="102">
        <v>21.034703660000002</v>
      </c>
      <c r="F117" s="102">
        <v>35.909999999999997</v>
      </c>
      <c r="G117" s="102">
        <v>33.943524699000001</v>
      </c>
      <c r="H117" s="102">
        <v>37.871484027000001</v>
      </c>
      <c r="I117" s="102">
        <v>27.71</v>
      </c>
      <c r="J117" s="102">
        <v>25.872855136999998</v>
      </c>
      <c r="K117" s="102">
        <v>29.537267026999999</v>
      </c>
      <c r="L117" s="102">
        <v>4.67</v>
      </c>
      <c r="M117" s="102">
        <v>3.8047499291000002</v>
      </c>
      <c r="N117" s="102">
        <v>5.5320738055999996</v>
      </c>
      <c r="O117" s="102">
        <v>7.98</v>
      </c>
      <c r="P117" s="102">
        <v>6.8746330032999996</v>
      </c>
      <c r="Q117" s="102">
        <v>9.0939533842000007</v>
      </c>
      <c r="R117" s="102">
        <v>4.32</v>
      </c>
      <c r="S117" s="102">
        <v>3.4871039433000002</v>
      </c>
      <c r="T117" s="102">
        <v>5.1516395122</v>
      </c>
      <c r="U117" s="109">
        <v>10</v>
      </c>
    </row>
    <row r="118" spans="1:21" x14ac:dyDescent="0.25">
      <c r="A118" t="s">
        <v>33</v>
      </c>
      <c r="B118" t="s">
        <v>22</v>
      </c>
      <c r="C118" s="102">
        <v>22.23</v>
      </c>
      <c r="D118" s="102">
        <v>20.154811205000001</v>
      </c>
      <c r="E118" s="102">
        <v>24.304035198000001</v>
      </c>
      <c r="F118" s="102">
        <v>30.4</v>
      </c>
      <c r="G118" s="102">
        <v>28.100306952</v>
      </c>
      <c r="H118" s="102">
        <v>32.690360579</v>
      </c>
      <c r="I118" s="102">
        <v>27.48</v>
      </c>
      <c r="J118" s="102">
        <v>25.251542479000001</v>
      </c>
      <c r="K118" s="102">
        <v>29.706331792</v>
      </c>
      <c r="L118" s="102">
        <v>5.57</v>
      </c>
      <c r="M118" s="102">
        <v>4.4288935319</v>
      </c>
      <c r="N118" s="102">
        <v>6.7182224759000002</v>
      </c>
      <c r="O118" s="102">
        <v>7.58</v>
      </c>
      <c r="P118" s="102">
        <v>6.2617861191999999</v>
      </c>
      <c r="Q118" s="102">
        <v>8.9034763565000006</v>
      </c>
      <c r="R118" s="102">
        <v>6.74</v>
      </c>
      <c r="S118" s="102">
        <v>5.4891484599</v>
      </c>
      <c r="T118" s="102">
        <v>7.9910848519000002</v>
      </c>
      <c r="U118" s="109">
        <v>11</v>
      </c>
    </row>
    <row r="119" spans="1:21" x14ac:dyDescent="0.25">
      <c r="A119" t="s">
        <v>33</v>
      </c>
      <c r="B119" t="s">
        <v>19</v>
      </c>
      <c r="C119" s="102">
        <v>22.06</v>
      </c>
      <c r="D119" s="102">
        <v>21.534013395999999</v>
      </c>
      <c r="E119" s="102">
        <v>22.585727027000001</v>
      </c>
      <c r="F119" s="102">
        <v>31.74</v>
      </c>
      <c r="G119" s="102">
        <v>31.153454445000001</v>
      </c>
      <c r="H119" s="102">
        <v>32.334090039000003</v>
      </c>
      <c r="I119" s="102">
        <v>27.42</v>
      </c>
      <c r="J119" s="102">
        <v>26.857295119</v>
      </c>
      <c r="K119" s="102">
        <v>27.988842624</v>
      </c>
      <c r="L119" s="102">
        <v>5.0199999999999996</v>
      </c>
      <c r="M119" s="102">
        <v>4.7388931673999997</v>
      </c>
      <c r="N119" s="102">
        <v>5.2925072930999999</v>
      </c>
      <c r="O119" s="102">
        <v>8.44</v>
      </c>
      <c r="P119" s="102">
        <v>8.0878944183999995</v>
      </c>
      <c r="Q119" s="102">
        <v>8.7929931679000006</v>
      </c>
      <c r="R119" s="102">
        <v>5.32</v>
      </c>
      <c r="S119" s="102">
        <v>5.0325934792</v>
      </c>
      <c r="T119" s="102">
        <v>5.6016958237000001</v>
      </c>
      <c r="U119" s="109">
        <v>12</v>
      </c>
    </row>
    <row r="120" spans="1:21" x14ac:dyDescent="0.25">
      <c r="A120" t="s">
        <v>33</v>
      </c>
      <c r="B120" t="s">
        <v>23</v>
      </c>
      <c r="C120" s="102">
        <v>13.19</v>
      </c>
      <c r="D120" s="102">
        <v>11.631821584000001</v>
      </c>
      <c r="E120" s="102">
        <v>14.747869365</v>
      </c>
      <c r="F120" s="102">
        <v>20.81</v>
      </c>
      <c r="G120" s="102">
        <v>18.936747581999999</v>
      </c>
      <c r="H120" s="102">
        <v>22.674731445999999</v>
      </c>
      <c r="I120" s="102">
        <v>26.66</v>
      </c>
      <c r="J120" s="102">
        <v>24.619774073999999</v>
      </c>
      <c r="K120" s="102">
        <v>28.691484204000002</v>
      </c>
      <c r="L120" s="102">
        <v>5.24</v>
      </c>
      <c r="M120" s="102">
        <v>4.2165647816999998</v>
      </c>
      <c r="N120" s="102">
        <v>6.2690864324</v>
      </c>
      <c r="O120" s="102">
        <v>7.06</v>
      </c>
      <c r="P120" s="102">
        <v>5.8842762347999997</v>
      </c>
      <c r="Q120" s="102">
        <v>8.2437590853000007</v>
      </c>
      <c r="R120" s="102">
        <v>27.04</v>
      </c>
      <c r="S120" s="102">
        <v>24.996795421000002</v>
      </c>
      <c r="T120" s="102">
        <v>29.087089789</v>
      </c>
      <c r="U120" s="109">
        <v>13</v>
      </c>
    </row>
    <row r="121" spans="1:21" x14ac:dyDescent="0.25">
      <c r="A121" t="s">
        <v>33</v>
      </c>
      <c r="B121" t="s">
        <v>25</v>
      </c>
      <c r="C121" s="102">
        <v>17.399999999999999</v>
      </c>
      <c r="D121" s="102">
        <v>16.585789520999999</v>
      </c>
      <c r="E121" s="102">
        <v>18.206124866</v>
      </c>
      <c r="F121" s="102">
        <v>29.66</v>
      </c>
      <c r="G121" s="102">
        <v>28.679022759999999</v>
      </c>
      <c r="H121" s="102">
        <v>30.631322067999999</v>
      </c>
      <c r="I121" s="102">
        <v>28.81</v>
      </c>
      <c r="J121" s="102">
        <v>27.84302834</v>
      </c>
      <c r="K121" s="102">
        <v>29.778850376000001</v>
      </c>
      <c r="L121" s="102">
        <v>5.53</v>
      </c>
      <c r="M121" s="102">
        <v>5.0406736509999996</v>
      </c>
      <c r="N121" s="102">
        <v>6.0175903205000001</v>
      </c>
      <c r="O121" s="102">
        <v>8.98</v>
      </c>
      <c r="P121" s="102">
        <v>8.3664655828000001</v>
      </c>
      <c r="Q121" s="102">
        <v>9.5883501128000006</v>
      </c>
      <c r="R121" s="102">
        <v>9.6300000000000008</v>
      </c>
      <c r="S121" s="102">
        <v>9.0008646153999994</v>
      </c>
      <c r="T121" s="102">
        <v>10.261917786</v>
      </c>
      <c r="U121" s="109">
        <v>14</v>
      </c>
    </row>
    <row r="122" spans="1:21" x14ac:dyDescent="0.25">
      <c r="A122" t="s">
        <v>33</v>
      </c>
      <c r="B122">
        <v>2</v>
      </c>
      <c r="C122" s="102">
        <v>20.420000000000002</v>
      </c>
      <c r="D122" s="102">
        <v>19.458491694999999</v>
      </c>
      <c r="E122" s="102">
        <v>21.390156145999999</v>
      </c>
      <c r="F122" s="102">
        <v>31.48</v>
      </c>
      <c r="G122" s="102">
        <v>30.367982022</v>
      </c>
      <c r="H122" s="102">
        <v>32.593320832000003</v>
      </c>
      <c r="I122" s="102">
        <v>28.85</v>
      </c>
      <c r="J122" s="102">
        <v>27.765606236</v>
      </c>
      <c r="K122" s="102">
        <v>29.936470561</v>
      </c>
      <c r="L122" s="102">
        <v>5.21</v>
      </c>
      <c r="M122" s="102">
        <v>4.6817908537999999</v>
      </c>
      <c r="N122" s="102">
        <v>5.7470153616999999</v>
      </c>
      <c r="O122" s="102">
        <v>7.46</v>
      </c>
      <c r="P122" s="102">
        <v>6.8262578274000001</v>
      </c>
      <c r="Q122" s="102">
        <v>8.0848433230999994</v>
      </c>
      <c r="R122" s="102">
        <v>6.57</v>
      </c>
      <c r="S122" s="102">
        <v>5.9803047415000004</v>
      </c>
      <c r="T122" s="102">
        <v>7.1677604011999998</v>
      </c>
      <c r="U122" s="109">
        <v>15</v>
      </c>
    </row>
    <row r="123" spans="1:21" x14ac:dyDescent="0.25">
      <c r="A123" t="s">
        <v>33</v>
      </c>
      <c r="B123">
        <v>3</v>
      </c>
      <c r="C123" s="102">
        <v>22.32</v>
      </c>
      <c r="D123" s="102">
        <v>21.309163261999998</v>
      </c>
      <c r="E123" s="102">
        <v>23.32931713</v>
      </c>
      <c r="F123" s="102">
        <v>30.79</v>
      </c>
      <c r="G123" s="102">
        <v>29.670619126999998</v>
      </c>
      <c r="H123" s="102">
        <v>31.910263226000001</v>
      </c>
      <c r="I123" s="102">
        <v>28.03</v>
      </c>
      <c r="J123" s="102">
        <v>26.943506227</v>
      </c>
      <c r="K123" s="102">
        <v>29.122670243999998</v>
      </c>
      <c r="L123" s="102">
        <v>4.9000000000000004</v>
      </c>
      <c r="M123" s="102">
        <v>4.3782051406000004</v>
      </c>
      <c r="N123" s="102">
        <v>5.4257164280000003</v>
      </c>
      <c r="O123" s="102">
        <v>8.56</v>
      </c>
      <c r="P123" s="102">
        <v>7.8843241046000001</v>
      </c>
      <c r="Q123" s="102">
        <v>9.2419013856000003</v>
      </c>
      <c r="R123" s="102">
        <v>5.39</v>
      </c>
      <c r="S123" s="102">
        <v>4.8442549106000001</v>
      </c>
      <c r="T123" s="102">
        <v>5.9400588149000004</v>
      </c>
      <c r="U123" s="109">
        <v>16</v>
      </c>
    </row>
    <row r="124" spans="1:21" x14ac:dyDescent="0.25">
      <c r="A124" t="s">
        <v>33</v>
      </c>
      <c r="B124">
        <v>4</v>
      </c>
      <c r="C124" s="102">
        <v>23.86</v>
      </c>
      <c r="D124" s="102">
        <v>22.830322965000001</v>
      </c>
      <c r="E124" s="102">
        <v>24.890041776</v>
      </c>
      <c r="F124" s="102">
        <v>32.58</v>
      </c>
      <c r="G124" s="102">
        <v>31.451140866999999</v>
      </c>
      <c r="H124" s="102">
        <v>33.716032386000002</v>
      </c>
      <c r="I124" s="102">
        <v>26.19</v>
      </c>
      <c r="J124" s="102">
        <v>25.123137828000001</v>
      </c>
      <c r="K124" s="102">
        <v>27.24768284</v>
      </c>
      <c r="L124" s="102">
        <v>4.82</v>
      </c>
      <c r="M124" s="102">
        <v>4.3002248152</v>
      </c>
      <c r="N124" s="102">
        <v>5.3350335434999998</v>
      </c>
      <c r="O124" s="102">
        <v>7.96</v>
      </c>
      <c r="P124" s="102">
        <v>7.3093901726999997</v>
      </c>
      <c r="Q124" s="102">
        <v>8.6176614991000005</v>
      </c>
      <c r="R124" s="102">
        <v>4.59</v>
      </c>
      <c r="S124" s="102">
        <v>4.0840466623999996</v>
      </c>
      <c r="T124" s="102">
        <v>5.0952846446000004</v>
      </c>
      <c r="U124" s="109">
        <v>17</v>
      </c>
    </row>
    <row r="125" spans="1:21" x14ac:dyDescent="0.25">
      <c r="A125" t="s">
        <v>33</v>
      </c>
      <c r="B125" t="s">
        <v>26</v>
      </c>
      <c r="C125" s="102">
        <v>26</v>
      </c>
      <c r="D125" s="102">
        <v>24.504009049</v>
      </c>
      <c r="E125" s="102">
        <v>27.500851218000001</v>
      </c>
      <c r="F125" s="102">
        <v>32.840000000000003</v>
      </c>
      <c r="G125" s="102">
        <v>31.232954975999998</v>
      </c>
      <c r="H125" s="102">
        <v>34.441407114</v>
      </c>
      <c r="I125" s="102">
        <v>23.39</v>
      </c>
      <c r="J125" s="102">
        <v>21.944009942000001</v>
      </c>
      <c r="K125" s="102">
        <v>24.836062962</v>
      </c>
      <c r="L125" s="102">
        <v>4.8899999999999997</v>
      </c>
      <c r="M125" s="102">
        <v>4.1539064056999999</v>
      </c>
      <c r="N125" s="102">
        <v>5.6273815651000003</v>
      </c>
      <c r="O125" s="102">
        <v>8.17</v>
      </c>
      <c r="P125" s="102">
        <v>7.2355879344999998</v>
      </c>
      <c r="Q125" s="102">
        <v>9.1070609111999996</v>
      </c>
      <c r="R125" s="102">
        <v>4.71</v>
      </c>
      <c r="S125" s="102">
        <v>3.9848124493000001</v>
      </c>
      <c r="T125" s="102">
        <v>5.4319554729000004</v>
      </c>
      <c r="U125" s="109">
        <v>18</v>
      </c>
    </row>
  </sheetData>
  <sortState ref="A2:AC125">
    <sortCondition ref="A2:A125"/>
    <sortCondition ref="AC2:AC125"/>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13352-F05C-424D-8E5D-BBF68DB06576}">
  <dimension ref="A1:R127"/>
  <sheetViews>
    <sheetView workbookViewId="0">
      <selection activeCell="V24" sqref="V24"/>
    </sheetView>
  </sheetViews>
  <sheetFormatPr defaultRowHeight="15" x14ac:dyDescent="0.25"/>
  <cols>
    <col min="1" max="1" width="28" customWidth="1"/>
    <col min="2" max="2" width="15.7109375" customWidth="1"/>
    <col min="3" max="3" width="9.5703125" style="102" customWidth="1"/>
    <col min="4" max="5" width="9.140625" style="102"/>
    <col min="6" max="6" width="7.85546875" style="102" customWidth="1"/>
    <col min="7" max="17" width="9.140625" style="102"/>
    <col min="18" max="18" width="20" style="100" bestFit="1" customWidth="1"/>
  </cols>
  <sheetData>
    <row r="1" spans="1:18" x14ac:dyDescent="0.25">
      <c r="A1" s="110" t="s">
        <v>39</v>
      </c>
      <c r="B1" s="110" t="s">
        <v>27</v>
      </c>
      <c r="C1" s="111" t="s">
        <v>156</v>
      </c>
      <c r="D1" s="111" t="s">
        <v>157</v>
      </c>
      <c r="E1" s="111" t="s">
        <v>158</v>
      </c>
      <c r="F1" s="111" t="s">
        <v>159</v>
      </c>
      <c r="G1" s="111" t="s">
        <v>160</v>
      </c>
      <c r="H1" s="111" t="s">
        <v>161</v>
      </c>
      <c r="I1" s="111" t="s">
        <v>162</v>
      </c>
      <c r="J1" s="111" t="s">
        <v>163</v>
      </c>
      <c r="K1" s="111" t="s">
        <v>164</v>
      </c>
      <c r="L1" s="111" t="s">
        <v>165</v>
      </c>
      <c r="M1" s="111" t="s">
        <v>166</v>
      </c>
      <c r="N1" s="111" t="s">
        <v>167</v>
      </c>
      <c r="O1" s="111" t="s">
        <v>168</v>
      </c>
      <c r="P1" s="111" t="s">
        <v>169</v>
      </c>
      <c r="Q1" s="111" t="s">
        <v>170</v>
      </c>
      <c r="R1" s="112" t="s">
        <v>133</v>
      </c>
    </row>
    <row r="2" spans="1:18" x14ac:dyDescent="0.25">
      <c r="A2" t="s">
        <v>40</v>
      </c>
      <c r="B2" t="s">
        <v>7</v>
      </c>
      <c r="C2" s="102">
        <v>26.17</v>
      </c>
      <c r="D2" s="102">
        <v>25.900227236999999</v>
      </c>
      <c r="E2" s="102">
        <v>26.444309488999998</v>
      </c>
      <c r="F2" s="102">
        <v>18.68</v>
      </c>
      <c r="G2" s="102">
        <v>18.438316457999999</v>
      </c>
      <c r="H2" s="102">
        <v>18.920727183</v>
      </c>
      <c r="I2" s="102">
        <v>12.3</v>
      </c>
      <c r="J2" s="102">
        <v>12.096212204</v>
      </c>
      <c r="K2" s="102">
        <v>12.502728941000001</v>
      </c>
      <c r="L2" s="102">
        <v>16.7</v>
      </c>
      <c r="M2" s="102">
        <v>16.469571534</v>
      </c>
      <c r="N2" s="102">
        <v>16.931228091000001</v>
      </c>
      <c r="O2" s="102">
        <v>26.15</v>
      </c>
      <c r="P2" s="102">
        <v>25.876378633000002</v>
      </c>
      <c r="Q2" s="102">
        <v>26.420300230999999</v>
      </c>
      <c r="R2" s="113">
        <v>1</v>
      </c>
    </row>
    <row r="3" spans="1:18" x14ac:dyDescent="0.25">
      <c r="A3" t="s">
        <v>40</v>
      </c>
      <c r="B3" t="s">
        <v>8</v>
      </c>
      <c r="C3" s="102">
        <v>20.84</v>
      </c>
      <c r="D3" s="102">
        <v>20.589354234999998</v>
      </c>
      <c r="E3" s="102">
        <v>21.087851337</v>
      </c>
      <c r="F3" s="102">
        <v>12.2</v>
      </c>
      <c r="G3" s="102">
        <v>12.001715384000001</v>
      </c>
      <c r="H3" s="102">
        <v>12.40344917</v>
      </c>
      <c r="I3" s="102">
        <v>14.61</v>
      </c>
      <c r="J3" s="102">
        <v>14.394571199</v>
      </c>
      <c r="K3" s="102">
        <v>14.828098722</v>
      </c>
      <c r="L3" s="102">
        <v>22.79</v>
      </c>
      <c r="M3" s="102">
        <v>22.533079244</v>
      </c>
      <c r="N3" s="102">
        <v>23.047933079</v>
      </c>
      <c r="O3" s="102">
        <v>29.56</v>
      </c>
      <c r="P3" s="102">
        <v>29.276952813000001</v>
      </c>
      <c r="Q3" s="102">
        <v>29.836994816000001</v>
      </c>
      <c r="R3" s="113">
        <v>2</v>
      </c>
    </row>
    <row r="4" spans="1:18" x14ac:dyDescent="0.25">
      <c r="A4" t="s">
        <v>40</v>
      </c>
      <c r="B4" t="s">
        <v>13</v>
      </c>
      <c r="C4" s="102">
        <v>29.65</v>
      </c>
      <c r="D4" s="102">
        <v>29.036413933999999</v>
      </c>
      <c r="E4" s="102">
        <v>30.271110084</v>
      </c>
      <c r="F4" s="102">
        <v>16.670000000000002</v>
      </c>
      <c r="G4" s="102">
        <v>16.170760943000001</v>
      </c>
      <c r="H4" s="102">
        <v>17.178425778000001</v>
      </c>
      <c r="I4" s="102">
        <v>9.4600000000000009</v>
      </c>
      <c r="J4" s="102">
        <v>9.0641407120000004</v>
      </c>
      <c r="K4" s="102">
        <v>9.8552923709000009</v>
      </c>
      <c r="L4" s="102">
        <v>10.44</v>
      </c>
      <c r="M4" s="102">
        <v>10.030827199000001</v>
      </c>
      <c r="N4" s="102">
        <v>10.857596657</v>
      </c>
      <c r="O4" s="102">
        <v>33.770000000000003</v>
      </c>
      <c r="P4" s="102">
        <v>33.128488631000003</v>
      </c>
      <c r="Q4" s="102">
        <v>34.406943691000002</v>
      </c>
      <c r="R4" s="113">
        <v>3</v>
      </c>
    </row>
    <row r="5" spans="1:18" x14ac:dyDescent="0.25">
      <c r="A5" t="s">
        <v>40</v>
      </c>
      <c r="B5" t="s">
        <v>14</v>
      </c>
      <c r="C5" s="102">
        <v>27.44</v>
      </c>
      <c r="D5" s="102">
        <v>26.881113876000001</v>
      </c>
      <c r="E5" s="102">
        <v>27.990701635000001</v>
      </c>
      <c r="F5" s="102">
        <v>19.600000000000001</v>
      </c>
      <c r="G5" s="102">
        <v>19.106361234000001</v>
      </c>
      <c r="H5" s="102">
        <v>20.093542175</v>
      </c>
      <c r="I5" s="102">
        <v>12.88</v>
      </c>
      <c r="J5" s="102">
        <v>12.462322211</v>
      </c>
      <c r="K5" s="102">
        <v>13.295314526</v>
      </c>
      <c r="L5" s="102">
        <v>16.59</v>
      </c>
      <c r="M5" s="102">
        <v>16.130979190000001</v>
      </c>
      <c r="N5" s="102">
        <v>17.056125894000001</v>
      </c>
      <c r="O5" s="102">
        <v>23.49</v>
      </c>
      <c r="P5" s="102">
        <v>22.964633169999999</v>
      </c>
      <c r="Q5" s="102">
        <v>24.018906091000002</v>
      </c>
      <c r="R5" s="113">
        <v>4</v>
      </c>
    </row>
    <row r="6" spans="1:18" x14ac:dyDescent="0.25">
      <c r="A6" t="s">
        <v>40</v>
      </c>
      <c r="B6" t="s">
        <v>15</v>
      </c>
      <c r="C6" s="102">
        <v>27.39</v>
      </c>
      <c r="D6" s="102">
        <v>26.950207149000001</v>
      </c>
      <c r="E6" s="102">
        <v>27.831230965</v>
      </c>
      <c r="F6" s="102">
        <v>16.190000000000001</v>
      </c>
      <c r="G6" s="102">
        <v>15.830761390999999</v>
      </c>
      <c r="H6" s="102">
        <v>16.558560699000001</v>
      </c>
      <c r="I6" s="102">
        <v>14.34</v>
      </c>
      <c r="J6" s="102">
        <v>13.996816636</v>
      </c>
      <c r="K6" s="102">
        <v>14.689272108999999</v>
      </c>
      <c r="L6" s="102">
        <v>19.809999999999999</v>
      </c>
      <c r="M6" s="102">
        <v>19.412785947</v>
      </c>
      <c r="N6" s="102">
        <v>20.200127111</v>
      </c>
      <c r="O6" s="102">
        <v>22.27</v>
      </c>
      <c r="P6" s="102">
        <v>21.854177169</v>
      </c>
      <c r="Q6" s="102">
        <v>22.676060823</v>
      </c>
      <c r="R6" s="113">
        <v>5</v>
      </c>
    </row>
    <row r="7" spans="1:18" x14ac:dyDescent="0.25">
      <c r="A7" t="s">
        <v>40</v>
      </c>
      <c r="B7" t="s">
        <v>16</v>
      </c>
      <c r="C7" s="102">
        <v>25.07</v>
      </c>
      <c r="D7" s="102">
        <v>24.692412565000001</v>
      </c>
      <c r="E7" s="102">
        <v>25.441865254</v>
      </c>
      <c r="F7" s="102">
        <v>14.62</v>
      </c>
      <c r="G7" s="102">
        <v>14.311372977</v>
      </c>
      <c r="H7" s="102">
        <v>14.922270427999999</v>
      </c>
      <c r="I7" s="102">
        <v>15.53</v>
      </c>
      <c r="J7" s="102">
        <v>15.214438168999999</v>
      </c>
      <c r="K7" s="102">
        <v>15.840713040000001</v>
      </c>
      <c r="L7" s="102">
        <v>21.48</v>
      </c>
      <c r="M7" s="102">
        <v>21.127404397999999</v>
      </c>
      <c r="N7" s="102">
        <v>21.837605527000001</v>
      </c>
      <c r="O7" s="102">
        <v>23.31</v>
      </c>
      <c r="P7" s="102">
        <v>22.940414549</v>
      </c>
      <c r="Q7" s="102">
        <v>23.671503093999998</v>
      </c>
      <c r="R7" s="113">
        <v>6</v>
      </c>
    </row>
    <row r="8" spans="1:18" x14ac:dyDescent="0.25">
      <c r="A8" t="s">
        <v>40</v>
      </c>
      <c r="B8" t="s">
        <v>29</v>
      </c>
      <c r="C8" s="102">
        <v>18.52</v>
      </c>
      <c r="D8" s="102">
        <v>18.157352073999999</v>
      </c>
      <c r="E8" s="102">
        <v>18.877201589999999</v>
      </c>
      <c r="F8" s="102">
        <v>14.22</v>
      </c>
      <c r="G8" s="102">
        <v>13.897903818</v>
      </c>
      <c r="H8" s="102">
        <v>14.545169804</v>
      </c>
      <c r="I8" s="102">
        <v>14.09</v>
      </c>
      <c r="J8" s="102">
        <v>13.767293073999999</v>
      </c>
      <c r="K8" s="102">
        <v>14.412046248999999</v>
      </c>
      <c r="L8" s="102">
        <v>23.09</v>
      </c>
      <c r="M8" s="102">
        <v>22.701906747999999</v>
      </c>
      <c r="N8" s="102">
        <v>23.482886063999999</v>
      </c>
      <c r="O8" s="102">
        <v>30.08</v>
      </c>
      <c r="P8" s="102">
        <v>29.654181476000002</v>
      </c>
      <c r="Q8" s="102">
        <v>30.504059104</v>
      </c>
      <c r="R8" s="113">
        <v>7</v>
      </c>
    </row>
    <row r="9" spans="1:18" x14ac:dyDescent="0.25">
      <c r="A9" t="s">
        <v>40</v>
      </c>
      <c r="B9" t="s">
        <v>17</v>
      </c>
      <c r="C9" s="102">
        <v>11.96</v>
      </c>
      <c r="D9" s="102">
        <v>11.525122530000001</v>
      </c>
      <c r="E9" s="102">
        <v>12.404541078999999</v>
      </c>
      <c r="F9" s="102">
        <v>12.21</v>
      </c>
      <c r="G9" s="102">
        <v>11.769678639</v>
      </c>
      <c r="H9" s="102">
        <v>12.656926865000001</v>
      </c>
      <c r="I9" s="102">
        <v>10.130000000000001</v>
      </c>
      <c r="J9" s="102">
        <v>9.7258764341999999</v>
      </c>
      <c r="K9" s="102">
        <v>10.543618979</v>
      </c>
      <c r="L9" s="102">
        <v>21.55</v>
      </c>
      <c r="M9" s="102">
        <v>20.988279214999999</v>
      </c>
      <c r="N9" s="102">
        <v>22.102317115000002</v>
      </c>
      <c r="O9" s="102">
        <v>44.14</v>
      </c>
      <c r="P9" s="102">
        <v>43.469071075999999</v>
      </c>
      <c r="Q9" s="102">
        <v>44.814568068</v>
      </c>
      <c r="R9" s="113">
        <v>8</v>
      </c>
    </row>
    <row r="10" spans="1:18" x14ac:dyDescent="0.25">
      <c r="A10" t="s">
        <v>40</v>
      </c>
      <c r="B10" t="s">
        <v>21</v>
      </c>
      <c r="C10" s="102">
        <v>23.92</v>
      </c>
      <c r="D10" s="102">
        <v>23.278458729</v>
      </c>
      <c r="E10" s="102">
        <v>24.571003637</v>
      </c>
      <c r="F10" s="102">
        <v>16.940000000000001</v>
      </c>
      <c r="G10" s="102">
        <v>16.367315649999998</v>
      </c>
      <c r="H10" s="102">
        <v>17.503652091999999</v>
      </c>
      <c r="I10" s="102">
        <v>14.03</v>
      </c>
      <c r="J10" s="102">
        <v>13.506117356000001</v>
      </c>
      <c r="K10" s="102">
        <v>14.558398773</v>
      </c>
      <c r="L10" s="102">
        <v>18.09</v>
      </c>
      <c r="M10" s="102">
        <v>17.505310714</v>
      </c>
      <c r="N10" s="102">
        <v>18.671511269</v>
      </c>
      <c r="O10" s="102">
        <v>27.02</v>
      </c>
      <c r="P10" s="102">
        <v>26.346432830000001</v>
      </c>
      <c r="Q10" s="102">
        <v>27.691798949999999</v>
      </c>
      <c r="R10" s="113">
        <v>9</v>
      </c>
    </row>
    <row r="11" spans="1:18" x14ac:dyDescent="0.25">
      <c r="A11" t="s">
        <v>40</v>
      </c>
      <c r="B11" t="s">
        <v>20</v>
      </c>
      <c r="C11" s="102">
        <v>23.66</v>
      </c>
      <c r="D11" s="102">
        <v>23.055824292</v>
      </c>
      <c r="E11" s="102">
        <v>24.263119040999999</v>
      </c>
      <c r="F11" s="102">
        <v>18.13</v>
      </c>
      <c r="G11" s="102">
        <v>17.582084944000002</v>
      </c>
      <c r="H11" s="102">
        <v>18.676514918999999</v>
      </c>
      <c r="I11" s="102">
        <v>14.62</v>
      </c>
      <c r="J11" s="102">
        <v>14.119237353000001</v>
      </c>
      <c r="K11" s="102">
        <v>15.122924297999999</v>
      </c>
      <c r="L11" s="102">
        <v>18.829999999999998</v>
      </c>
      <c r="M11" s="102">
        <v>18.277711960000001</v>
      </c>
      <c r="N11" s="102">
        <v>19.388377005999999</v>
      </c>
      <c r="O11" s="102">
        <v>24.76</v>
      </c>
      <c r="P11" s="102">
        <v>24.144067231000001</v>
      </c>
      <c r="Q11" s="102">
        <v>25.370138955000002</v>
      </c>
      <c r="R11" s="113">
        <v>10</v>
      </c>
    </row>
    <row r="12" spans="1:18" x14ac:dyDescent="0.25">
      <c r="A12" t="s">
        <v>40</v>
      </c>
      <c r="B12" t="s">
        <v>22</v>
      </c>
      <c r="C12" s="102">
        <v>24.07</v>
      </c>
      <c r="D12" s="102">
        <v>23.331171843</v>
      </c>
      <c r="E12" s="102">
        <v>24.802696139999998</v>
      </c>
      <c r="F12" s="102">
        <v>16.510000000000002</v>
      </c>
      <c r="G12" s="102">
        <v>15.870870256</v>
      </c>
      <c r="H12" s="102">
        <v>17.148870644999999</v>
      </c>
      <c r="I12" s="102">
        <v>13.69</v>
      </c>
      <c r="J12" s="102">
        <v>13.095961913</v>
      </c>
      <c r="K12" s="102">
        <v>14.2791152</v>
      </c>
      <c r="L12" s="102">
        <v>18.95</v>
      </c>
      <c r="M12" s="102">
        <v>18.272167027999998</v>
      </c>
      <c r="N12" s="102">
        <v>19.621108727999999</v>
      </c>
      <c r="O12" s="102">
        <v>26.79</v>
      </c>
      <c r="P12" s="102">
        <v>26.026803040000001</v>
      </c>
      <c r="Q12" s="102">
        <v>27.551235208000001</v>
      </c>
      <c r="R12" s="113">
        <v>11</v>
      </c>
    </row>
    <row r="13" spans="1:18" x14ac:dyDescent="0.25">
      <c r="A13" t="s">
        <v>40</v>
      </c>
      <c r="B13" t="s">
        <v>19</v>
      </c>
      <c r="C13" s="102">
        <v>23.21</v>
      </c>
      <c r="D13" s="102">
        <v>22.988979819000001</v>
      </c>
      <c r="E13" s="102">
        <v>23.429204187</v>
      </c>
      <c r="F13" s="102">
        <v>15.16</v>
      </c>
      <c r="G13" s="102">
        <v>14.972487227</v>
      </c>
      <c r="H13" s="102">
        <v>15.346454681000001</v>
      </c>
      <c r="I13" s="102">
        <v>13.72</v>
      </c>
      <c r="J13" s="102">
        <v>13.544927144000001</v>
      </c>
      <c r="K13" s="102">
        <v>13.903749887</v>
      </c>
      <c r="L13" s="102">
        <v>20.79</v>
      </c>
      <c r="M13" s="102">
        <v>20.580846059999999</v>
      </c>
      <c r="N13" s="102">
        <v>21.004027021999999</v>
      </c>
      <c r="O13" s="102">
        <v>27.11</v>
      </c>
      <c r="P13" s="102">
        <v>26.882878607999999</v>
      </c>
      <c r="Q13" s="102">
        <v>27.346445366000001</v>
      </c>
      <c r="R13" s="113">
        <v>12</v>
      </c>
    </row>
    <row r="14" spans="1:18" x14ac:dyDescent="0.25">
      <c r="A14" t="s">
        <v>40</v>
      </c>
      <c r="B14" t="s">
        <v>23</v>
      </c>
      <c r="C14" s="102">
        <v>25.15</v>
      </c>
      <c r="D14" s="102">
        <v>24.378449912000001</v>
      </c>
      <c r="E14" s="102">
        <v>25.915667735</v>
      </c>
      <c r="F14" s="102">
        <v>10.88</v>
      </c>
      <c r="G14" s="102">
        <v>10.330655917</v>
      </c>
      <c r="H14" s="102">
        <v>11.434049965</v>
      </c>
      <c r="I14" s="102">
        <v>7.66</v>
      </c>
      <c r="J14" s="102">
        <v>7.1921447085999999</v>
      </c>
      <c r="K14" s="102">
        <v>8.1346526770000001</v>
      </c>
      <c r="L14" s="102">
        <v>12.61</v>
      </c>
      <c r="M14" s="102">
        <v>12.026199009000001</v>
      </c>
      <c r="N14" s="102">
        <v>13.202559161</v>
      </c>
      <c r="O14" s="102">
        <v>43.69</v>
      </c>
      <c r="P14" s="102">
        <v>42.814103029000002</v>
      </c>
      <c r="Q14" s="102">
        <v>44.571517886000002</v>
      </c>
      <c r="R14" s="113">
        <v>13</v>
      </c>
    </row>
    <row r="15" spans="1:18" x14ac:dyDescent="0.25">
      <c r="A15" t="s">
        <v>40</v>
      </c>
      <c r="B15" t="s">
        <v>25</v>
      </c>
      <c r="C15" s="102">
        <v>24.91</v>
      </c>
      <c r="D15" s="102">
        <v>24.385771892000001</v>
      </c>
      <c r="E15" s="102">
        <v>25.430160400999998</v>
      </c>
      <c r="F15" s="102">
        <v>15.05</v>
      </c>
      <c r="G15" s="102">
        <v>14.616299193</v>
      </c>
      <c r="H15" s="102">
        <v>15.479719631</v>
      </c>
      <c r="I15" s="102">
        <v>12.25</v>
      </c>
      <c r="J15" s="102">
        <v>11.858794121000001</v>
      </c>
      <c r="K15" s="102">
        <v>12.650674928999999</v>
      </c>
      <c r="L15" s="102">
        <v>16.75</v>
      </c>
      <c r="M15" s="102">
        <v>16.297397607000001</v>
      </c>
      <c r="N15" s="102">
        <v>17.199129774999999</v>
      </c>
      <c r="O15" s="102">
        <v>31.04</v>
      </c>
      <c r="P15" s="102">
        <v>30.482389539</v>
      </c>
      <c r="Q15" s="102">
        <v>31.599662910999999</v>
      </c>
      <c r="R15" s="113">
        <v>14</v>
      </c>
    </row>
    <row r="16" spans="1:18" x14ac:dyDescent="0.25">
      <c r="A16" t="s">
        <v>40</v>
      </c>
      <c r="B16">
        <v>2</v>
      </c>
      <c r="C16" s="102">
        <v>24.18</v>
      </c>
      <c r="D16" s="102">
        <v>23.693290888</v>
      </c>
      <c r="E16" s="102">
        <v>24.664838049</v>
      </c>
      <c r="F16" s="102">
        <v>15.72</v>
      </c>
      <c r="G16" s="102">
        <v>15.305459314</v>
      </c>
      <c r="H16" s="102">
        <v>16.131345404000001</v>
      </c>
      <c r="I16" s="102">
        <v>12.86</v>
      </c>
      <c r="J16" s="102">
        <v>12.477100587000001</v>
      </c>
      <c r="K16" s="102">
        <v>13.236610711999999</v>
      </c>
      <c r="L16" s="102">
        <v>18.21</v>
      </c>
      <c r="M16" s="102">
        <v>17.776823159999999</v>
      </c>
      <c r="N16" s="102">
        <v>18.652609892000001</v>
      </c>
      <c r="O16" s="102">
        <v>29.03</v>
      </c>
      <c r="P16" s="102">
        <v>28.51598766</v>
      </c>
      <c r="Q16" s="102">
        <v>29.545934333999998</v>
      </c>
      <c r="R16" s="113">
        <v>15</v>
      </c>
    </row>
    <row r="17" spans="1:18" x14ac:dyDescent="0.25">
      <c r="A17" t="s">
        <v>40</v>
      </c>
      <c r="B17">
        <v>3</v>
      </c>
      <c r="C17" s="102">
        <v>23.9</v>
      </c>
      <c r="D17" s="102">
        <v>23.495546946000001</v>
      </c>
      <c r="E17" s="102">
        <v>24.307078121</v>
      </c>
      <c r="F17" s="102">
        <v>15.24</v>
      </c>
      <c r="G17" s="102">
        <v>14.901787539000001</v>
      </c>
      <c r="H17" s="102">
        <v>15.585758707</v>
      </c>
      <c r="I17" s="102">
        <v>13.3</v>
      </c>
      <c r="J17" s="102">
        <v>12.978969228</v>
      </c>
      <c r="K17" s="102">
        <v>13.625173383</v>
      </c>
      <c r="L17" s="102">
        <v>19.27</v>
      </c>
      <c r="M17" s="102">
        <v>18.897989833</v>
      </c>
      <c r="N17" s="102">
        <v>19.648561526000002</v>
      </c>
      <c r="O17" s="102">
        <v>28.28</v>
      </c>
      <c r="P17" s="102">
        <v>27.851084369999999</v>
      </c>
      <c r="Q17" s="102">
        <v>28.708050347</v>
      </c>
      <c r="R17" s="113">
        <v>16</v>
      </c>
    </row>
    <row r="18" spans="1:18" x14ac:dyDescent="0.25">
      <c r="A18" t="s">
        <v>40</v>
      </c>
      <c r="B18">
        <v>4</v>
      </c>
      <c r="C18" s="102">
        <v>22.94</v>
      </c>
      <c r="D18" s="102">
        <v>22.592731060999999</v>
      </c>
      <c r="E18" s="102">
        <v>23.288239128000001</v>
      </c>
      <c r="F18" s="102">
        <v>15.84</v>
      </c>
      <c r="G18" s="102">
        <v>15.533076649</v>
      </c>
      <c r="H18" s="102">
        <v>16.136973569999999</v>
      </c>
      <c r="I18" s="102">
        <v>13.78</v>
      </c>
      <c r="J18" s="102">
        <v>13.496635041999999</v>
      </c>
      <c r="K18" s="102">
        <v>14.066851085</v>
      </c>
      <c r="L18" s="102">
        <v>20.5</v>
      </c>
      <c r="M18" s="102">
        <v>20.161549567000002</v>
      </c>
      <c r="N18" s="102">
        <v>20.829297033</v>
      </c>
      <c r="O18" s="102">
        <v>26.95</v>
      </c>
      <c r="P18" s="102">
        <v>26.580350843000002</v>
      </c>
      <c r="Q18" s="102">
        <v>27.314296021000001</v>
      </c>
      <c r="R18" s="113">
        <v>17</v>
      </c>
    </row>
    <row r="19" spans="1:18" x14ac:dyDescent="0.25">
      <c r="A19" t="s">
        <v>40</v>
      </c>
      <c r="B19" t="s">
        <v>26</v>
      </c>
      <c r="C19" s="102">
        <v>22.52</v>
      </c>
      <c r="D19" s="102">
        <v>22.147338193</v>
      </c>
      <c r="E19" s="102">
        <v>22.898541088999998</v>
      </c>
      <c r="F19" s="102">
        <v>15.08</v>
      </c>
      <c r="G19" s="102">
        <v>14.757377555</v>
      </c>
      <c r="H19" s="102">
        <v>15.400884925</v>
      </c>
      <c r="I19" s="102">
        <v>14.29</v>
      </c>
      <c r="J19" s="102">
        <v>13.975250709000001</v>
      </c>
      <c r="K19" s="102">
        <v>14.604596079</v>
      </c>
      <c r="L19" s="102">
        <v>22.01</v>
      </c>
      <c r="M19" s="102">
        <v>21.64108852</v>
      </c>
      <c r="N19" s="102">
        <v>22.386186503000001</v>
      </c>
      <c r="O19" s="102">
        <v>26.09</v>
      </c>
      <c r="P19" s="102">
        <v>25.699510783000001</v>
      </c>
      <c r="Q19" s="102">
        <v>26.489225643000001</v>
      </c>
      <c r="R19" s="113">
        <v>18</v>
      </c>
    </row>
    <row r="20" spans="1:18" x14ac:dyDescent="0.25">
      <c r="A20" t="s">
        <v>41</v>
      </c>
      <c r="B20" t="s">
        <v>7</v>
      </c>
      <c r="C20" s="102">
        <v>32.36</v>
      </c>
      <c r="D20" s="102">
        <v>31.066591403</v>
      </c>
      <c r="E20" s="102">
        <v>33.652152385999997</v>
      </c>
      <c r="F20" s="102">
        <v>19.84</v>
      </c>
      <c r="G20" s="102">
        <v>18.735100858999999</v>
      </c>
      <c r="H20" s="102">
        <v>20.938920210999999</v>
      </c>
      <c r="I20" s="102">
        <v>14.69</v>
      </c>
      <c r="J20" s="102">
        <v>13.710748840999999</v>
      </c>
      <c r="K20" s="102">
        <v>15.667108444</v>
      </c>
      <c r="L20" s="102">
        <v>16.7</v>
      </c>
      <c r="M20" s="102">
        <v>15.665941255</v>
      </c>
      <c r="N20" s="102">
        <v>17.727022371</v>
      </c>
      <c r="O20" s="102">
        <v>16.420000000000002</v>
      </c>
      <c r="P20" s="102">
        <v>15.394585051</v>
      </c>
      <c r="Q20" s="102">
        <v>17.441829180999999</v>
      </c>
      <c r="R20" s="113">
        <v>1</v>
      </c>
    </row>
    <row r="21" spans="1:18" x14ac:dyDescent="0.25">
      <c r="A21" t="s">
        <v>41</v>
      </c>
      <c r="B21" t="s">
        <v>8</v>
      </c>
      <c r="C21" s="102">
        <v>25.85</v>
      </c>
      <c r="D21" s="102">
        <v>24.681190417</v>
      </c>
      <c r="E21" s="102">
        <v>27.024308184999999</v>
      </c>
      <c r="F21" s="102">
        <v>16.23</v>
      </c>
      <c r="G21" s="102">
        <v>15.24807833</v>
      </c>
      <c r="H21" s="102">
        <v>17.221632760999999</v>
      </c>
      <c r="I21" s="102">
        <v>16.64</v>
      </c>
      <c r="J21" s="102">
        <v>15.648207770000001</v>
      </c>
      <c r="K21" s="102">
        <v>17.641633796000001</v>
      </c>
      <c r="L21" s="102">
        <v>23.43</v>
      </c>
      <c r="M21" s="102">
        <v>22.296254411</v>
      </c>
      <c r="N21" s="102">
        <v>24.563018655</v>
      </c>
      <c r="O21" s="102">
        <v>17.84</v>
      </c>
      <c r="P21" s="102">
        <v>16.813436201999998</v>
      </c>
      <c r="Q21" s="102">
        <v>18.862239473999999</v>
      </c>
      <c r="R21" s="113">
        <v>2</v>
      </c>
    </row>
    <row r="22" spans="1:18" x14ac:dyDescent="0.25">
      <c r="A22" t="s">
        <v>41</v>
      </c>
      <c r="B22" t="s">
        <v>13</v>
      </c>
      <c r="C22" s="102">
        <v>41.32</v>
      </c>
      <c r="D22" s="102">
        <v>37.491943194999998</v>
      </c>
      <c r="E22" s="102">
        <v>45.157899076</v>
      </c>
      <c r="F22" s="102">
        <v>19.399999999999999</v>
      </c>
      <c r="G22" s="102">
        <v>16.322570001999999</v>
      </c>
      <c r="H22" s="102">
        <v>22.478691827999999</v>
      </c>
      <c r="I22" s="102">
        <v>9.4600000000000009</v>
      </c>
      <c r="J22" s="102">
        <v>7.1852394867999996</v>
      </c>
      <c r="K22" s="102">
        <v>11.742205308000001</v>
      </c>
      <c r="L22" s="102">
        <v>11.04</v>
      </c>
      <c r="M22" s="102">
        <v>8.6014984892000008</v>
      </c>
      <c r="N22" s="102">
        <v>13.480520437999999</v>
      </c>
      <c r="O22" s="102">
        <v>18.77</v>
      </c>
      <c r="P22" s="102">
        <v>15.730292011</v>
      </c>
      <c r="Q22" s="102">
        <v>21.809140164999999</v>
      </c>
      <c r="R22" s="113">
        <v>3</v>
      </c>
    </row>
    <row r="23" spans="1:18" x14ac:dyDescent="0.25">
      <c r="A23" t="s">
        <v>41</v>
      </c>
      <c r="B23" t="s">
        <v>14</v>
      </c>
      <c r="C23" s="102">
        <v>36.24</v>
      </c>
      <c r="D23" s="102">
        <v>33.324329151000001</v>
      </c>
      <c r="E23" s="102">
        <v>39.158892326</v>
      </c>
      <c r="F23" s="102">
        <v>24.74</v>
      </c>
      <c r="G23" s="102">
        <v>22.117754694999999</v>
      </c>
      <c r="H23" s="102">
        <v>27.354920280999998</v>
      </c>
      <c r="I23" s="102">
        <v>10.93</v>
      </c>
      <c r="J23" s="102">
        <v>9.0364372043000003</v>
      </c>
      <c r="K23" s="102">
        <v>12.823581970999999</v>
      </c>
      <c r="L23" s="102">
        <v>14.57</v>
      </c>
      <c r="M23" s="102">
        <v>12.432022659999999</v>
      </c>
      <c r="N23" s="102">
        <v>16.714669572999998</v>
      </c>
      <c r="O23" s="102">
        <v>13.52</v>
      </c>
      <c r="P23" s="102">
        <v>11.443617937999999</v>
      </c>
      <c r="Q23" s="102">
        <v>15.5937742</v>
      </c>
      <c r="R23" s="113">
        <v>4</v>
      </c>
    </row>
    <row r="24" spans="1:18" x14ac:dyDescent="0.25">
      <c r="A24" t="s">
        <v>41</v>
      </c>
      <c r="B24" t="s">
        <v>15</v>
      </c>
      <c r="C24" s="102">
        <v>34.5</v>
      </c>
      <c r="D24" s="102">
        <v>32.386270432000003</v>
      </c>
      <c r="E24" s="102">
        <v>36.614759434</v>
      </c>
      <c r="F24" s="102">
        <v>17.46</v>
      </c>
      <c r="G24" s="102">
        <v>15.767964734</v>
      </c>
      <c r="H24" s="102">
        <v>19.144496646</v>
      </c>
      <c r="I24" s="102">
        <v>15.76</v>
      </c>
      <c r="J24" s="102">
        <v>14.13653525</v>
      </c>
      <c r="K24" s="102">
        <v>17.377367942999999</v>
      </c>
      <c r="L24" s="102">
        <v>19.62</v>
      </c>
      <c r="M24" s="102">
        <v>17.852756403000001</v>
      </c>
      <c r="N24" s="102">
        <v>21.38514267</v>
      </c>
      <c r="O24" s="102">
        <v>12.67</v>
      </c>
      <c r="P24" s="102">
        <v>11.188058445999999</v>
      </c>
      <c r="Q24" s="102">
        <v>14.146648043000001</v>
      </c>
      <c r="R24" s="113">
        <v>5</v>
      </c>
    </row>
    <row r="25" spans="1:18" x14ac:dyDescent="0.25">
      <c r="A25" t="s">
        <v>41</v>
      </c>
      <c r="B25" t="s">
        <v>16</v>
      </c>
      <c r="C25" s="102">
        <v>30.63</v>
      </c>
      <c r="D25" s="102">
        <v>28.979635967</v>
      </c>
      <c r="E25" s="102">
        <v>32.285847795999999</v>
      </c>
      <c r="F25" s="102">
        <v>16.77</v>
      </c>
      <c r="G25" s="102">
        <v>15.432805392000001</v>
      </c>
      <c r="H25" s="102">
        <v>18.112557849000002</v>
      </c>
      <c r="I25" s="102">
        <v>17.440000000000001</v>
      </c>
      <c r="J25" s="102">
        <v>16.081398503999999</v>
      </c>
      <c r="K25" s="102">
        <v>18.803100994000001</v>
      </c>
      <c r="L25" s="102">
        <v>20.09</v>
      </c>
      <c r="M25" s="102">
        <v>18.650241301000001</v>
      </c>
      <c r="N25" s="102">
        <v>21.523846412000001</v>
      </c>
      <c r="O25" s="102">
        <v>15.07</v>
      </c>
      <c r="P25" s="102">
        <v>13.782474633</v>
      </c>
      <c r="Q25" s="102">
        <v>16.348091151999999</v>
      </c>
      <c r="R25" s="113">
        <v>6</v>
      </c>
    </row>
    <row r="26" spans="1:18" x14ac:dyDescent="0.25">
      <c r="A26" t="s">
        <v>41</v>
      </c>
      <c r="B26" t="s">
        <v>29</v>
      </c>
      <c r="C26" s="102">
        <v>22.79</v>
      </c>
      <c r="D26" s="102">
        <v>21.164729051999998</v>
      </c>
      <c r="E26" s="102">
        <v>24.421775459999999</v>
      </c>
      <c r="F26" s="102">
        <v>17.420000000000002</v>
      </c>
      <c r="G26" s="102">
        <v>15.946246164</v>
      </c>
      <c r="H26" s="102">
        <v>18.890944891</v>
      </c>
      <c r="I26" s="102">
        <v>18.010000000000002</v>
      </c>
      <c r="J26" s="102">
        <v>16.515391357999999</v>
      </c>
      <c r="K26" s="102">
        <v>19.498731827</v>
      </c>
      <c r="L26" s="102">
        <v>23.46</v>
      </c>
      <c r="M26" s="102">
        <v>21.815155227999998</v>
      </c>
      <c r="N26" s="102">
        <v>25.105205697999999</v>
      </c>
      <c r="O26" s="102">
        <v>18.32</v>
      </c>
      <c r="P26" s="102">
        <v>16.819179178999999</v>
      </c>
      <c r="Q26" s="102">
        <v>19.822641142999998</v>
      </c>
      <c r="R26" s="113">
        <v>7</v>
      </c>
    </row>
    <row r="27" spans="1:18" x14ac:dyDescent="0.25">
      <c r="A27" t="s">
        <v>41</v>
      </c>
      <c r="B27" t="s">
        <v>17</v>
      </c>
      <c r="C27" s="102">
        <v>16.84</v>
      </c>
      <c r="D27" s="102">
        <v>14.759148294999999</v>
      </c>
      <c r="E27" s="102">
        <v>18.923365807</v>
      </c>
      <c r="F27" s="102">
        <v>16.440000000000001</v>
      </c>
      <c r="G27" s="102">
        <v>14.376326633</v>
      </c>
      <c r="H27" s="102">
        <v>18.500385694999999</v>
      </c>
      <c r="I27" s="102">
        <v>13.86</v>
      </c>
      <c r="J27" s="102">
        <v>11.937391656000001</v>
      </c>
      <c r="K27" s="102">
        <v>15.782189327999999</v>
      </c>
      <c r="L27" s="102">
        <v>23.85</v>
      </c>
      <c r="M27" s="102">
        <v>21.480619872999998</v>
      </c>
      <c r="N27" s="102">
        <v>26.222845074999999</v>
      </c>
      <c r="O27" s="102">
        <v>29.01</v>
      </c>
      <c r="P27" s="102">
        <v>26.484048461</v>
      </c>
      <c r="Q27" s="102">
        <v>31.533679178</v>
      </c>
      <c r="R27" s="113">
        <v>8</v>
      </c>
    </row>
    <row r="28" spans="1:18" x14ac:dyDescent="0.25">
      <c r="A28" t="s">
        <v>41</v>
      </c>
      <c r="B28" t="s">
        <v>21</v>
      </c>
      <c r="C28" s="102">
        <v>33.33</v>
      </c>
      <c r="D28" s="102">
        <v>25.198531478</v>
      </c>
      <c r="E28" s="102">
        <v>41.468135187999998</v>
      </c>
      <c r="F28" s="102">
        <v>23.26</v>
      </c>
      <c r="G28" s="102">
        <v>15.965575223</v>
      </c>
      <c r="H28" s="102">
        <v>30.546052683999999</v>
      </c>
      <c r="I28" s="102">
        <v>13.18</v>
      </c>
      <c r="J28" s="102">
        <v>7.3411964018000004</v>
      </c>
      <c r="K28" s="102">
        <v>19.015392745</v>
      </c>
      <c r="L28" s="102">
        <v>13.18</v>
      </c>
      <c r="M28" s="102">
        <v>7.3411964018000004</v>
      </c>
      <c r="N28" s="102">
        <v>19.015392745</v>
      </c>
      <c r="O28" s="102">
        <v>17.05</v>
      </c>
      <c r="P28" s="102">
        <v>10.563933927000001</v>
      </c>
      <c r="Q28" s="102">
        <v>23.544593204000002</v>
      </c>
      <c r="R28" s="113">
        <v>9</v>
      </c>
    </row>
    <row r="29" spans="1:18" x14ac:dyDescent="0.25">
      <c r="A29" t="s">
        <v>41</v>
      </c>
      <c r="B29" t="s">
        <v>20</v>
      </c>
      <c r="C29" s="102">
        <v>16.850000000000001</v>
      </c>
      <c r="D29" s="102">
        <v>9.0767092515000005</v>
      </c>
      <c r="E29" s="102">
        <v>24.631155917000001</v>
      </c>
      <c r="F29" s="102">
        <v>29.21</v>
      </c>
      <c r="G29" s="102">
        <v>19.765915074999999</v>
      </c>
      <c r="H29" s="102">
        <v>38.661051217000001</v>
      </c>
      <c r="I29" s="102">
        <v>12.36</v>
      </c>
      <c r="J29" s="102">
        <v>5.5219027934999998</v>
      </c>
      <c r="K29" s="102">
        <v>19.197198329999999</v>
      </c>
      <c r="L29" s="102">
        <v>20.22</v>
      </c>
      <c r="M29" s="102">
        <v>11.879677463</v>
      </c>
      <c r="N29" s="102">
        <v>28.569760738999999</v>
      </c>
      <c r="O29" s="102">
        <v>21.35</v>
      </c>
      <c r="P29" s="102">
        <v>12.835191738000001</v>
      </c>
      <c r="Q29" s="102">
        <v>29.861437474999999</v>
      </c>
      <c r="R29" s="113">
        <v>10</v>
      </c>
    </row>
    <row r="30" spans="1:18" x14ac:dyDescent="0.25">
      <c r="A30" t="s">
        <v>41</v>
      </c>
      <c r="B30" t="s">
        <v>22</v>
      </c>
      <c r="C30" s="102">
        <v>27.4</v>
      </c>
      <c r="D30" s="102">
        <v>20.162873304000001</v>
      </c>
      <c r="E30" s="102">
        <v>34.631647244</v>
      </c>
      <c r="F30" s="102">
        <v>17.809999999999999</v>
      </c>
      <c r="G30" s="102">
        <v>11.602443052</v>
      </c>
      <c r="H30" s="102">
        <v>24.013995305000002</v>
      </c>
      <c r="I30" s="102">
        <v>15.75</v>
      </c>
      <c r="J30" s="102">
        <v>9.8441349644000002</v>
      </c>
      <c r="K30" s="102">
        <v>21.662714351000002</v>
      </c>
      <c r="L30" s="102">
        <v>15.75</v>
      </c>
      <c r="M30" s="102">
        <v>9.8441349644000002</v>
      </c>
      <c r="N30" s="102">
        <v>21.662714351000002</v>
      </c>
      <c r="O30" s="102">
        <v>23.29</v>
      </c>
      <c r="P30" s="102">
        <v>16.431726986000001</v>
      </c>
      <c r="Q30" s="102">
        <v>30.143615480000001</v>
      </c>
      <c r="R30" s="113">
        <v>11</v>
      </c>
    </row>
    <row r="31" spans="1:18" x14ac:dyDescent="0.25">
      <c r="A31" t="s">
        <v>41</v>
      </c>
      <c r="B31" t="s">
        <v>19</v>
      </c>
      <c r="C31" s="102">
        <v>28.82</v>
      </c>
      <c r="D31" s="102">
        <v>27.899410147000001</v>
      </c>
      <c r="E31" s="102">
        <v>29.741946881000001</v>
      </c>
      <c r="F31" s="102">
        <v>18.010000000000002</v>
      </c>
      <c r="G31" s="102">
        <v>17.225962924000001</v>
      </c>
      <c r="H31" s="102">
        <v>18.789115159000001</v>
      </c>
      <c r="I31" s="102">
        <v>16.12</v>
      </c>
      <c r="J31" s="102">
        <v>15.374782977000001</v>
      </c>
      <c r="K31" s="102">
        <v>16.870774374</v>
      </c>
      <c r="L31" s="102">
        <v>20.62</v>
      </c>
      <c r="M31" s="102">
        <v>19.801675702000001</v>
      </c>
      <c r="N31" s="102">
        <v>21.447651169</v>
      </c>
      <c r="O31" s="102">
        <v>16.420000000000002</v>
      </c>
      <c r="P31" s="102">
        <v>15.670740123</v>
      </c>
      <c r="Q31" s="102">
        <v>17.177940544999998</v>
      </c>
      <c r="R31" s="113">
        <v>12</v>
      </c>
    </row>
    <row r="32" spans="1:18" x14ac:dyDescent="0.25">
      <c r="A32" t="s">
        <v>41</v>
      </c>
      <c r="B32" t="s">
        <v>23</v>
      </c>
      <c r="C32" s="102">
        <v>32.26</v>
      </c>
      <c r="D32" s="102">
        <v>28.910020411000001</v>
      </c>
      <c r="E32" s="102">
        <v>35.614745319000001</v>
      </c>
      <c r="F32" s="102">
        <v>15.39</v>
      </c>
      <c r="G32" s="102">
        <v>12.806851155</v>
      </c>
      <c r="H32" s="102">
        <v>17.982974814999999</v>
      </c>
      <c r="I32" s="102">
        <v>11.24</v>
      </c>
      <c r="J32" s="102">
        <v>8.9794823766</v>
      </c>
      <c r="K32" s="102">
        <v>13.510477463000001</v>
      </c>
      <c r="L32" s="102">
        <v>16.600000000000001</v>
      </c>
      <c r="M32" s="102">
        <v>13.931509688</v>
      </c>
      <c r="N32" s="102">
        <v>19.267954837000001</v>
      </c>
      <c r="O32" s="102">
        <v>24.5</v>
      </c>
      <c r="P32" s="102">
        <v>21.413864742000001</v>
      </c>
      <c r="Q32" s="102">
        <v>27.582119194000001</v>
      </c>
      <c r="R32" s="113">
        <v>13</v>
      </c>
    </row>
    <row r="33" spans="1:18" x14ac:dyDescent="0.25">
      <c r="A33" t="s">
        <v>41</v>
      </c>
      <c r="B33" t="s">
        <v>25</v>
      </c>
      <c r="C33" s="102">
        <v>31.25</v>
      </c>
      <c r="D33" s="102">
        <v>29.473152594999998</v>
      </c>
      <c r="E33" s="102">
        <v>33.022078233000002</v>
      </c>
      <c r="F33" s="102">
        <v>19.04</v>
      </c>
      <c r="G33" s="102">
        <v>17.535494967000002</v>
      </c>
      <c r="H33" s="102">
        <v>20.541574854</v>
      </c>
      <c r="I33" s="102">
        <v>15.45</v>
      </c>
      <c r="J33" s="102">
        <v>14.068360135000001</v>
      </c>
      <c r="K33" s="102">
        <v>16.835874889999999</v>
      </c>
      <c r="L33" s="102">
        <v>18.28</v>
      </c>
      <c r="M33" s="102">
        <v>16.795933039000001</v>
      </c>
      <c r="N33" s="102">
        <v>19.755001718999999</v>
      </c>
      <c r="O33" s="102">
        <v>15.99</v>
      </c>
      <c r="P33" s="102">
        <v>14.583246831</v>
      </c>
      <c r="Q33" s="102">
        <v>17.389282737999999</v>
      </c>
      <c r="R33" s="113">
        <v>14</v>
      </c>
    </row>
    <row r="34" spans="1:18" x14ac:dyDescent="0.25">
      <c r="A34" t="s">
        <v>41</v>
      </c>
      <c r="B34">
        <v>2</v>
      </c>
      <c r="C34" s="102">
        <v>28.72</v>
      </c>
      <c r="D34" s="102">
        <v>27.000029853000001</v>
      </c>
      <c r="E34" s="102">
        <v>30.431643677</v>
      </c>
      <c r="F34" s="102">
        <v>18.760000000000002</v>
      </c>
      <c r="G34" s="102">
        <v>17.27659628</v>
      </c>
      <c r="H34" s="102">
        <v>20.237443406000001</v>
      </c>
      <c r="I34" s="102">
        <v>16.059999999999999</v>
      </c>
      <c r="J34" s="102">
        <v>14.668937079999999</v>
      </c>
      <c r="K34" s="102">
        <v>17.453863369</v>
      </c>
      <c r="L34" s="102">
        <v>18.72</v>
      </c>
      <c r="M34" s="102">
        <v>17.240294594000002</v>
      </c>
      <c r="N34" s="102">
        <v>20.198866768999999</v>
      </c>
      <c r="O34" s="102">
        <v>17.75</v>
      </c>
      <c r="P34" s="102">
        <v>16.297252323999999</v>
      </c>
      <c r="Q34" s="102">
        <v>19.195072648</v>
      </c>
      <c r="R34" s="113">
        <v>15</v>
      </c>
    </row>
    <row r="35" spans="1:18" x14ac:dyDescent="0.25">
      <c r="A35" t="s">
        <v>41</v>
      </c>
      <c r="B35">
        <v>3</v>
      </c>
      <c r="C35" s="102">
        <v>28.67</v>
      </c>
      <c r="D35" s="102">
        <v>26.771408562000001</v>
      </c>
      <c r="E35" s="102">
        <v>30.568040978999999</v>
      </c>
      <c r="F35" s="102">
        <v>18.260000000000002</v>
      </c>
      <c r="G35" s="102">
        <v>16.635224722</v>
      </c>
      <c r="H35" s="102">
        <v>19.878536746000002</v>
      </c>
      <c r="I35" s="102">
        <v>15.05</v>
      </c>
      <c r="J35" s="102">
        <v>13.545078669</v>
      </c>
      <c r="K35" s="102">
        <v>16.546664450000002</v>
      </c>
      <c r="L35" s="102">
        <v>20.6</v>
      </c>
      <c r="M35" s="102">
        <v>18.898731493</v>
      </c>
      <c r="N35" s="102">
        <v>22.293929058</v>
      </c>
      <c r="O35" s="102">
        <v>17.43</v>
      </c>
      <c r="P35" s="102">
        <v>15.838648803</v>
      </c>
      <c r="Q35" s="102">
        <v>19.023736519</v>
      </c>
      <c r="R35" s="113">
        <v>16</v>
      </c>
    </row>
    <row r="36" spans="1:18" x14ac:dyDescent="0.25">
      <c r="A36" t="s">
        <v>41</v>
      </c>
      <c r="B36">
        <v>4</v>
      </c>
      <c r="C36" s="102">
        <v>28.33</v>
      </c>
      <c r="D36" s="102">
        <v>26.557671248999998</v>
      </c>
      <c r="E36" s="102">
        <v>30.092969777</v>
      </c>
      <c r="F36" s="102">
        <v>16.670000000000002</v>
      </c>
      <c r="G36" s="102">
        <v>15.204625665</v>
      </c>
      <c r="H36" s="102">
        <v>18.128707669000001</v>
      </c>
      <c r="I36" s="102">
        <v>15.99</v>
      </c>
      <c r="J36" s="102">
        <v>14.547881524999999</v>
      </c>
      <c r="K36" s="102">
        <v>17.423272320999999</v>
      </c>
      <c r="L36" s="102">
        <v>22.32</v>
      </c>
      <c r="M36" s="102">
        <v>20.682285682</v>
      </c>
      <c r="N36" s="102">
        <v>23.949124573999999</v>
      </c>
      <c r="O36" s="102">
        <v>16.71</v>
      </c>
      <c r="P36" s="102">
        <v>15.243285478000001</v>
      </c>
      <c r="Q36" s="102">
        <v>18.170176060999999</v>
      </c>
      <c r="R36" s="113">
        <v>17</v>
      </c>
    </row>
    <row r="37" spans="1:18" x14ac:dyDescent="0.25">
      <c r="A37" t="s">
        <v>41</v>
      </c>
      <c r="B37" t="s">
        <v>26</v>
      </c>
      <c r="C37" s="102">
        <v>22.66</v>
      </c>
      <c r="D37" s="102">
        <v>18.697281159999999</v>
      </c>
      <c r="E37" s="102">
        <v>26.629821644</v>
      </c>
      <c r="F37" s="102">
        <v>12.85</v>
      </c>
      <c r="G37" s="102">
        <v>9.6800370756999996</v>
      </c>
      <c r="H37" s="102">
        <v>16.020897504000001</v>
      </c>
      <c r="I37" s="102">
        <v>16.59</v>
      </c>
      <c r="J37" s="102">
        <v>13.064705362</v>
      </c>
      <c r="K37" s="102">
        <v>20.112864731999998</v>
      </c>
      <c r="L37" s="102">
        <v>26.17</v>
      </c>
      <c r="M37" s="102">
        <v>22.003991598999999</v>
      </c>
      <c r="N37" s="102">
        <v>30.332456999000001</v>
      </c>
      <c r="O37" s="102">
        <v>21.73</v>
      </c>
      <c r="P37" s="102">
        <v>17.821945837000001</v>
      </c>
      <c r="Q37" s="102">
        <v>25.635998088000001</v>
      </c>
      <c r="R37" s="113">
        <v>18</v>
      </c>
    </row>
    <row r="38" spans="1:18" x14ac:dyDescent="0.25">
      <c r="A38" t="s">
        <v>28</v>
      </c>
      <c r="B38" t="s">
        <v>7</v>
      </c>
      <c r="C38" s="102">
        <v>26.54</v>
      </c>
      <c r="D38" s="102">
        <v>25.864601137000001</v>
      </c>
      <c r="E38" s="102">
        <v>27.205442678000001</v>
      </c>
      <c r="F38" s="102">
        <v>19.41</v>
      </c>
      <c r="G38" s="102">
        <v>18.810040166</v>
      </c>
      <c r="H38" s="102">
        <v>20.011159041999999</v>
      </c>
      <c r="I38" s="102">
        <v>11.69</v>
      </c>
      <c r="J38" s="102">
        <v>11.198169804999999</v>
      </c>
      <c r="K38" s="102">
        <v>12.173776656999999</v>
      </c>
      <c r="L38" s="102">
        <v>16.68</v>
      </c>
      <c r="M38" s="102">
        <v>16.113605455999998</v>
      </c>
      <c r="N38" s="102">
        <v>17.24573672</v>
      </c>
      <c r="O38" s="102">
        <v>25.69</v>
      </c>
      <c r="P38" s="102">
        <v>25.025302437000001</v>
      </c>
      <c r="Q38" s="102">
        <v>26.352165903</v>
      </c>
      <c r="R38" s="113">
        <v>1</v>
      </c>
    </row>
    <row r="39" spans="1:18" x14ac:dyDescent="0.25">
      <c r="A39" t="s">
        <v>28</v>
      </c>
      <c r="B39" t="s">
        <v>8</v>
      </c>
      <c r="C39" s="102">
        <v>21.63</v>
      </c>
      <c r="D39" s="102">
        <v>20.998141330999999</v>
      </c>
      <c r="E39" s="102">
        <v>22.257276249</v>
      </c>
      <c r="F39" s="102">
        <v>13.12</v>
      </c>
      <c r="G39" s="102">
        <v>12.607592277</v>
      </c>
      <c r="H39" s="102">
        <v>13.640277213999999</v>
      </c>
      <c r="I39" s="102">
        <v>13.36</v>
      </c>
      <c r="J39" s="102">
        <v>12.835068107</v>
      </c>
      <c r="K39" s="102">
        <v>13.875426171000001</v>
      </c>
      <c r="L39" s="102">
        <v>23.11</v>
      </c>
      <c r="M39" s="102">
        <v>22.462320494</v>
      </c>
      <c r="N39" s="102">
        <v>23.751460855000001</v>
      </c>
      <c r="O39" s="102">
        <v>28.79</v>
      </c>
      <c r="P39" s="102">
        <v>28.093861666999999</v>
      </c>
      <c r="Q39" s="102">
        <v>29.478575634999999</v>
      </c>
      <c r="R39" s="113">
        <v>2</v>
      </c>
    </row>
    <row r="40" spans="1:18" x14ac:dyDescent="0.25">
      <c r="A40" t="s">
        <v>28</v>
      </c>
      <c r="B40" t="s">
        <v>13</v>
      </c>
      <c r="C40" s="102">
        <v>28.55</v>
      </c>
      <c r="D40" s="102">
        <v>27.078379744999999</v>
      </c>
      <c r="E40" s="102">
        <v>30.017238883000001</v>
      </c>
      <c r="F40" s="102">
        <v>17.61</v>
      </c>
      <c r="G40" s="102">
        <v>16.368921541999999</v>
      </c>
      <c r="H40" s="102">
        <v>18.847391492</v>
      </c>
      <c r="I40" s="102">
        <v>8.82</v>
      </c>
      <c r="J40" s="102">
        <v>7.8953038257000001</v>
      </c>
      <c r="K40" s="102">
        <v>9.7404084917000002</v>
      </c>
      <c r="L40" s="102">
        <v>10.28</v>
      </c>
      <c r="M40" s="102">
        <v>9.2902969592000009</v>
      </c>
      <c r="N40" s="102">
        <v>11.266330211</v>
      </c>
      <c r="O40" s="102">
        <v>34.75</v>
      </c>
      <c r="P40" s="102">
        <v>33.198633952000002</v>
      </c>
      <c r="Q40" s="102">
        <v>36.297094899000001</v>
      </c>
      <c r="R40" s="113">
        <v>3</v>
      </c>
    </row>
    <row r="41" spans="1:18" x14ac:dyDescent="0.25">
      <c r="A41" t="s">
        <v>28</v>
      </c>
      <c r="B41" t="s">
        <v>14</v>
      </c>
      <c r="C41" s="102">
        <v>27.06</v>
      </c>
      <c r="D41" s="102">
        <v>25.703611189</v>
      </c>
      <c r="E41" s="102">
        <v>28.407794645999999</v>
      </c>
      <c r="F41" s="102">
        <v>21.2</v>
      </c>
      <c r="G41" s="102">
        <v>19.952153836000001</v>
      </c>
      <c r="H41" s="102">
        <v>22.439936832000001</v>
      </c>
      <c r="I41" s="102">
        <v>11.91</v>
      </c>
      <c r="J41" s="102">
        <v>10.926320070999999</v>
      </c>
      <c r="K41" s="102">
        <v>12.898131340000001</v>
      </c>
      <c r="L41" s="102">
        <v>16.350000000000001</v>
      </c>
      <c r="M41" s="102">
        <v>15.223620036</v>
      </c>
      <c r="N41" s="102">
        <v>17.474716109999999</v>
      </c>
      <c r="O41" s="102">
        <v>23.49</v>
      </c>
      <c r="P41" s="102">
        <v>22.196644556999999</v>
      </c>
      <c r="Q41" s="102">
        <v>24.777071382999999</v>
      </c>
      <c r="R41" s="113">
        <v>4</v>
      </c>
    </row>
    <row r="42" spans="1:18" x14ac:dyDescent="0.25">
      <c r="A42" t="s">
        <v>28</v>
      </c>
      <c r="B42" t="s">
        <v>15</v>
      </c>
      <c r="C42" s="102">
        <v>27.01</v>
      </c>
      <c r="D42" s="102">
        <v>25.920482346</v>
      </c>
      <c r="E42" s="102">
        <v>28.096397928999998</v>
      </c>
      <c r="F42" s="102">
        <v>16.850000000000001</v>
      </c>
      <c r="G42" s="102">
        <v>15.931851456</v>
      </c>
      <c r="H42" s="102">
        <v>17.766179178000002</v>
      </c>
      <c r="I42" s="102">
        <v>13.32</v>
      </c>
      <c r="J42" s="102">
        <v>12.484147607000001</v>
      </c>
      <c r="K42" s="102">
        <v>14.149175307</v>
      </c>
      <c r="L42" s="102">
        <v>20.87</v>
      </c>
      <c r="M42" s="102">
        <v>19.870200574999998</v>
      </c>
      <c r="N42" s="102">
        <v>21.86159061</v>
      </c>
      <c r="O42" s="102">
        <v>21.96</v>
      </c>
      <c r="P42" s="102">
        <v>20.945607485</v>
      </c>
      <c r="Q42" s="102">
        <v>22.974367507</v>
      </c>
      <c r="R42" s="113">
        <v>5</v>
      </c>
    </row>
    <row r="43" spans="1:18" x14ac:dyDescent="0.25">
      <c r="A43" t="s">
        <v>28</v>
      </c>
      <c r="B43" t="s">
        <v>16</v>
      </c>
      <c r="C43" s="102">
        <v>26.29</v>
      </c>
      <c r="D43" s="102">
        <v>25.344392325000001</v>
      </c>
      <c r="E43" s="102">
        <v>27.230586765000002</v>
      </c>
      <c r="F43" s="102">
        <v>15.58</v>
      </c>
      <c r="G43" s="102">
        <v>14.804291232000001</v>
      </c>
      <c r="H43" s="102">
        <v>16.358332737000001</v>
      </c>
      <c r="I43" s="102">
        <v>14.12</v>
      </c>
      <c r="J43" s="102">
        <v>13.377411240000001</v>
      </c>
      <c r="K43" s="102">
        <v>14.869691162000001</v>
      </c>
      <c r="L43" s="102">
        <v>21.07</v>
      </c>
      <c r="M43" s="102">
        <v>20.192196865</v>
      </c>
      <c r="N43" s="102">
        <v>21.939479559999999</v>
      </c>
      <c r="O43" s="102">
        <v>22.94</v>
      </c>
      <c r="P43" s="102">
        <v>22.040996271000001</v>
      </c>
      <c r="Q43" s="102">
        <v>23.842621844</v>
      </c>
      <c r="R43" s="113">
        <v>6</v>
      </c>
    </row>
    <row r="44" spans="1:18" x14ac:dyDescent="0.25">
      <c r="A44" t="s">
        <v>28</v>
      </c>
      <c r="B44" t="s">
        <v>29</v>
      </c>
      <c r="C44" s="102">
        <v>19.68</v>
      </c>
      <c r="D44" s="102">
        <v>18.761728005999998</v>
      </c>
      <c r="E44" s="102">
        <v>20.595701713</v>
      </c>
      <c r="F44" s="102">
        <v>14.46</v>
      </c>
      <c r="G44" s="102">
        <v>13.646700094</v>
      </c>
      <c r="H44" s="102">
        <v>15.268962557</v>
      </c>
      <c r="I44" s="102">
        <v>13.11</v>
      </c>
      <c r="J44" s="102">
        <v>12.335954106999999</v>
      </c>
      <c r="K44" s="102">
        <v>13.89310004</v>
      </c>
      <c r="L44" s="102">
        <v>23.36</v>
      </c>
      <c r="M44" s="102">
        <v>22.386461529000002</v>
      </c>
      <c r="N44" s="102">
        <v>24.338368827</v>
      </c>
      <c r="O44" s="102">
        <v>29.39</v>
      </c>
      <c r="P44" s="102">
        <v>28.335839296</v>
      </c>
      <c r="Q44" s="102">
        <v>30.437183830999999</v>
      </c>
      <c r="R44" s="113">
        <v>7</v>
      </c>
    </row>
    <row r="45" spans="1:18" x14ac:dyDescent="0.25">
      <c r="A45" t="s">
        <v>28</v>
      </c>
      <c r="B45" t="s">
        <v>17</v>
      </c>
      <c r="C45" s="102">
        <v>14.05</v>
      </c>
      <c r="D45" s="102">
        <v>12.864112044000001</v>
      </c>
      <c r="E45" s="102">
        <v>15.22611352</v>
      </c>
      <c r="F45" s="102">
        <v>13.41</v>
      </c>
      <c r="G45" s="102">
        <v>12.255159629</v>
      </c>
      <c r="H45" s="102">
        <v>14.571908041</v>
      </c>
      <c r="I45" s="102">
        <v>10.41</v>
      </c>
      <c r="J45" s="102">
        <v>9.3681666437000004</v>
      </c>
      <c r="K45" s="102">
        <v>11.443863431</v>
      </c>
      <c r="L45" s="102">
        <v>22.23</v>
      </c>
      <c r="M45" s="102">
        <v>20.812385166999999</v>
      </c>
      <c r="N45" s="102">
        <v>23.638742652000001</v>
      </c>
      <c r="O45" s="102">
        <v>39.909999999999997</v>
      </c>
      <c r="P45" s="102">
        <v>38.245236030999997</v>
      </c>
      <c r="Q45" s="102">
        <v>41.574312841000001</v>
      </c>
      <c r="R45" s="113">
        <v>8</v>
      </c>
    </row>
    <row r="46" spans="1:18" x14ac:dyDescent="0.25">
      <c r="A46" t="s">
        <v>28</v>
      </c>
      <c r="B46" t="s">
        <v>21</v>
      </c>
      <c r="C46" s="102">
        <v>27.06</v>
      </c>
      <c r="D46" s="102">
        <v>25.12461849</v>
      </c>
      <c r="E46" s="102">
        <v>28.990709256999999</v>
      </c>
      <c r="F46" s="102">
        <v>17.84</v>
      </c>
      <c r="G46" s="102">
        <v>16.175408125000001</v>
      </c>
      <c r="H46" s="102">
        <v>19.507194143</v>
      </c>
      <c r="I46" s="102">
        <v>14.93</v>
      </c>
      <c r="J46" s="102">
        <v>13.382625702</v>
      </c>
      <c r="K46" s="102">
        <v>16.484303820000001</v>
      </c>
      <c r="L46" s="102">
        <v>17</v>
      </c>
      <c r="M46" s="102">
        <v>15.368872118000001</v>
      </c>
      <c r="N46" s="102">
        <v>18.638027832999999</v>
      </c>
      <c r="O46" s="102">
        <v>23.16</v>
      </c>
      <c r="P46" s="102">
        <v>21.328440126</v>
      </c>
      <c r="Q46" s="102">
        <v>24.999800386</v>
      </c>
      <c r="R46" s="113">
        <v>9</v>
      </c>
    </row>
    <row r="47" spans="1:18" x14ac:dyDescent="0.25">
      <c r="A47" t="s">
        <v>28</v>
      </c>
      <c r="B47" t="s">
        <v>20</v>
      </c>
      <c r="C47" s="102">
        <v>24.4</v>
      </c>
      <c r="D47" s="102">
        <v>22.868512417000002</v>
      </c>
      <c r="E47" s="102">
        <v>25.936268460000001</v>
      </c>
      <c r="F47" s="102">
        <v>18.86</v>
      </c>
      <c r="G47" s="102">
        <v>17.460921019000001</v>
      </c>
      <c r="H47" s="102">
        <v>20.254882433999999</v>
      </c>
      <c r="I47" s="102">
        <v>13.31</v>
      </c>
      <c r="J47" s="102">
        <v>12.100188263</v>
      </c>
      <c r="K47" s="102">
        <v>14.526637766</v>
      </c>
      <c r="L47" s="102">
        <v>19.39</v>
      </c>
      <c r="M47" s="102">
        <v>17.977234717999998</v>
      </c>
      <c r="N47" s="102">
        <v>20.800985734000001</v>
      </c>
      <c r="O47" s="102">
        <v>24.04</v>
      </c>
      <c r="P47" s="102">
        <v>22.511155081999998</v>
      </c>
      <c r="Q47" s="102">
        <v>25.563214108</v>
      </c>
      <c r="R47" s="113">
        <v>10</v>
      </c>
    </row>
    <row r="48" spans="1:18" x14ac:dyDescent="0.25">
      <c r="A48" t="s">
        <v>28</v>
      </c>
      <c r="B48" t="s">
        <v>22</v>
      </c>
      <c r="C48" s="102">
        <v>24.87</v>
      </c>
      <c r="D48" s="102">
        <v>23.248903383999998</v>
      </c>
      <c r="E48" s="102">
        <v>26.494310115000001</v>
      </c>
      <c r="F48" s="102">
        <v>16.73</v>
      </c>
      <c r="G48" s="102">
        <v>15.326752988999999</v>
      </c>
      <c r="H48" s="102">
        <v>18.128859630000001</v>
      </c>
      <c r="I48" s="102">
        <v>12.77</v>
      </c>
      <c r="J48" s="102">
        <v>11.513234996</v>
      </c>
      <c r="K48" s="102">
        <v>14.018679898</v>
      </c>
      <c r="L48" s="102">
        <v>19.329999999999998</v>
      </c>
      <c r="M48" s="102">
        <v>17.849914719000001</v>
      </c>
      <c r="N48" s="102">
        <v>20.814795479000001</v>
      </c>
      <c r="O48" s="102">
        <v>26.3</v>
      </c>
      <c r="P48" s="102">
        <v>24.649517947</v>
      </c>
      <c r="Q48" s="102">
        <v>27.955030841999999</v>
      </c>
      <c r="R48" s="113">
        <v>11</v>
      </c>
    </row>
    <row r="49" spans="1:18" x14ac:dyDescent="0.25">
      <c r="A49" t="s">
        <v>28</v>
      </c>
      <c r="B49" t="s">
        <v>19</v>
      </c>
      <c r="C49" s="102">
        <v>23.82</v>
      </c>
      <c r="D49" s="102">
        <v>23.268901539000002</v>
      </c>
      <c r="E49" s="102">
        <v>24.369167234999999</v>
      </c>
      <c r="F49" s="102">
        <v>16.309999999999999</v>
      </c>
      <c r="G49" s="102">
        <v>15.834922724</v>
      </c>
      <c r="H49" s="102">
        <v>16.789252336000001</v>
      </c>
      <c r="I49" s="102">
        <v>12.63</v>
      </c>
      <c r="J49" s="102">
        <v>12.201242155999999</v>
      </c>
      <c r="K49" s="102">
        <v>13.059264965000001</v>
      </c>
      <c r="L49" s="102">
        <v>20.87</v>
      </c>
      <c r="M49" s="102">
        <v>20.346128767</v>
      </c>
      <c r="N49" s="102">
        <v>21.395795511999999</v>
      </c>
      <c r="O49" s="102">
        <v>26.37</v>
      </c>
      <c r="P49" s="102">
        <v>25.798609833</v>
      </c>
      <c r="Q49" s="102">
        <v>26.936714933000001</v>
      </c>
      <c r="R49" s="113">
        <v>12</v>
      </c>
    </row>
    <row r="50" spans="1:18" x14ac:dyDescent="0.25">
      <c r="A50" t="s">
        <v>28</v>
      </c>
      <c r="B50" t="s">
        <v>23</v>
      </c>
      <c r="C50" s="102">
        <v>22.97</v>
      </c>
      <c r="D50" s="102">
        <v>21.246623718999999</v>
      </c>
      <c r="E50" s="102">
        <v>24.692240909999999</v>
      </c>
      <c r="F50" s="102">
        <v>10.79</v>
      </c>
      <c r="G50" s="102">
        <v>9.5155178396999993</v>
      </c>
      <c r="H50" s="102">
        <v>12.056534562</v>
      </c>
      <c r="I50" s="102">
        <v>7.86</v>
      </c>
      <c r="J50" s="102">
        <v>6.7580317031000003</v>
      </c>
      <c r="K50" s="102">
        <v>8.9624923144000004</v>
      </c>
      <c r="L50" s="102">
        <v>13.62</v>
      </c>
      <c r="M50" s="102">
        <v>12.219425083999999</v>
      </c>
      <c r="N50" s="102">
        <v>15.029483213000001</v>
      </c>
      <c r="O50" s="102">
        <v>44.76</v>
      </c>
      <c r="P50" s="102">
        <v>42.723242568000003</v>
      </c>
      <c r="Q50" s="102">
        <v>46.796408087000003</v>
      </c>
      <c r="R50" s="113">
        <v>13</v>
      </c>
    </row>
    <row r="51" spans="1:18" x14ac:dyDescent="0.25">
      <c r="A51" t="s">
        <v>28</v>
      </c>
      <c r="B51" t="s">
        <v>25</v>
      </c>
      <c r="C51" s="102">
        <v>24.45</v>
      </c>
      <c r="D51" s="102">
        <v>22.859332425000002</v>
      </c>
      <c r="E51" s="102">
        <v>26.037464728</v>
      </c>
      <c r="F51" s="102">
        <v>16.12</v>
      </c>
      <c r="G51" s="102">
        <v>14.761376569999999</v>
      </c>
      <c r="H51" s="102">
        <v>17.480616312999999</v>
      </c>
      <c r="I51" s="102">
        <v>10.57</v>
      </c>
      <c r="J51" s="102">
        <v>9.4326499457999997</v>
      </c>
      <c r="K51" s="102">
        <v>11.70614009</v>
      </c>
      <c r="L51" s="102">
        <v>15.69</v>
      </c>
      <c r="M51" s="102">
        <v>14.349048807000001</v>
      </c>
      <c r="N51" s="102">
        <v>17.038851549</v>
      </c>
      <c r="O51" s="102">
        <v>33.17</v>
      </c>
      <c r="P51" s="102">
        <v>31.426477891000001</v>
      </c>
      <c r="Q51" s="102">
        <v>34.908041681999997</v>
      </c>
      <c r="R51" s="113">
        <v>14</v>
      </c>
    </row>
    <row r="52" spans="1:18" x14ac:dyDescent="0.25">
      <c r="A52" t="s">
        <v>28</v>
      </c>
      <c r="B52">
        <v>2</v>
      </c>
      <c r="C52" s="102">
        <v>24.42</v>
      </c>
      <c r="D52" s="102">
        <v>23.170148884</v>
      </c>
      <c r="E52" s="102">
        <v>25.677368846</v>
      </c>
      <c r="F52" s="102">
        <v>17.55</v>
      </c>
      <c r="G52" s="102">
        <v>16.443177338999998</v>
      </c>
      <c r="H52" s="102">
        <v>18.663205640000001</v>
      </c>
      <c r="I52" s="102">
        <v>12.43</v>
      </c>
      <c r="J52" s="102">
        <v>11.470725451</v>
      </c>
      <c r="K52" s="102">
        <v>13.396295825999999</v>
      </c>
      <c r="L52" s="102">
        <v>16.78</v>
      </c>
      <c r="M52" s="102">
        <v>15.687178873000001</v>
      </c>
      <c r="N52" s="102">
        <v>17.867785666</v>
      </c>
      <c r="O52" s="102">
        <v>28.81</v>
      </c>
      <c r="P52" s="102">
        <v>27.490597111</v>
      </c>
      <c r="Q52" s="102">
        <v>30.133516363999998</v>
      </c>
      <c r="R52" s="113">
        <v>15</v>
      </c>
    </row>
    <row r="53" spans="1:18" x14ac:dyDescent="0.25">
      <c r="A53" t="s">
        <v>28</v>
      </c>
      <c r="B53">
        <v>3</v>
      </c>
      <c r="C53" s="102">
        <v>24.56</v>
      </c>
      <c r="D53" s="102">
        <v>23.534791995999999</v>
      </c>
      <c r="E53" s="102">
        <v>25.585940973</v>
      </c>
      <c r="F53" s="102">
        <v>15.99</v>
      </c>
      <c r="G53" s="102">
        <v>15.116122000000001</v>
      </c>
      <c r="H53" s="102">
        <v>16.862598260999999</v>
      </c>
      <c r="I53" s="102">
        <v>11.93</v>
      </c>
      <c r="J53" s="102">
        <v>11.15334949</v>
      </c>
      <c r="K53" s="102">
        <v>12.697692331000001</v>
      </c>
      <c r="L53" s="102">
        <v>19.54</v>
      </c>
      <c r="M53" s="102">
        <v>18.591338741000001</v>
      </c>
      <c r="N53" s="102">
        <v>20.480628157000002</v>
      </c>
      <c r="O53" s="102">
        <v>27.99</v>
      </c>
      <c r="P53" s="102">
        <v>26.919118228999999</v>
      </c>
      <c r="Q53" s="102">
        <v>29.058419824000001</v>
      </c>
      <c r="R53" s="113">
        <v>16</v>
      </c>
    </row>
    <row r="54" spans="1:18" x14ac:dyDescent="0.25">
      <c r="A54" t="s">
        <v>28</v>
      </c>
      <c r="B54">
        <v>4</v>
      </c>
      <c r="C54" s="102">
        <v>24.16</v>
      </c>
      <c r="D54" s="102">
        <v>23.243617714999999</v>
      </c>
      <c r="E54" s="102">
        <v>25.086299083</v>
      </c>
      <c r="F54" s="102">
        <v>16.71</v>
      </c>
      <c r="G54" s="102">
        <v>15.909906308</v>
      </c>
      <c r="H54" s="102">
        <v>17.515874471</v>
      </c>
      <c r="I54" s="102">
        <v>12.65</v>
      </c>
      <c r="J54" s="102">
        <v>11.933808033</v>
      </c>
      <c r="K54" s="102">
        <v>13.364636439</v>
      </c>
      <c r="L54" s="102">
        <v>20.28</v>
      </c>
      <c r="M54" s="102">
        <v>19.416745204000001</v>
      </c>
      <c r="N54" s="102">
        <v>21.147586158999999</v>
      </c>
      <c r="O54" s="102">
        <v>26.19</v>
      </c>
      <c r="P54" s="102">
        <v>25.244478867000002</v>
      </c>
      <c r="Q54" s="102">
        <v>27.137047721999998</v>
      </c>
      <c r="R54" s="113">
        <v>17</v>
      </c>
    </row>
    <row r="55" spans="1:18" x14ac:dyDescent="0.25">
      <c r="A55" t="s">
        <v>28</v>
      </c>
      <c r="B55" t="s">
        <v>26</v>
      </c>
      <c r="C55" s="102">
        <v>23.53</v>
      </c>
      <c r="D55" s="102">
        <v>22.723232313</v>
      </c>
      <c r="E55" s="102">
        <v>24.330097284000001</v>
      </c>
      <c r="F55" s="102">
        <v>15.66</v>
      </c>
      <c r="G55" s="102">
        <v>14.974225347999999</v>
      </c>
      <c r="H55" s="102">
        <v>16.351075856000001</v>
      </c>
      <c r="I55" s="102">
        <v>13.33</v>
      </c>
      <c r="J55" s="102">
        <v>12.683957111</v>
      </c>
      <c r="K55" s="102">
        <v>13.971501934999999</v>
      </c>
      <c r="L55" s="102">
        <v>22.16</v>
      </c>
      <c r="M55" s="102">
        <v>21.376347603999999</v>
      </c>
      <c r="N55" s="102">
        <v>22.949794173000001</v>
      </c>
      <c r="O55" s="102">
        <v>25.32</v>
      </c>
      <c r="P55" s="102">
        <v>24.496225017</v>
      </c>
      <c r="Q55" s="102">
        <v>26.143543358999999</v>
      </c>
      <c r="R55" s="113">
        <v>18</v>
      </c>
    </row>
    <row r="56" spans="1:18" x14ac:dyDescent="0.25">
      <c r="A56" t="s">
        <v>30</v>
      </c>
      <c r="B56" t="s">
        <v>7</v>
      </c>
      <c r="C56" s="102">
        <v>26.49</v>
      </c>
      <c r="D56" s="102">
        <v>25.880420029</v>
      </c>
      <c r="E56" s="102">
        <v>27.105290674999999</v>
      </c>
      <c r="F56" s="102">
        <v>19.53</v>
      </c>
      <c r="G56" s="102">
        <v>18.983505173000001</v>
      </c>
      <c r="H56" s="102">
        <v>20.083930274</v>
      </c>
      <c r="I56" s="102">
        <v>13.11</v>
      </c>
      <c r="J56" s="102">
        <v>12.642638931</v>
      </c>
      <c r="K56" s="102">
        <v>13.579471873999999</v>
      </c>
      <c r="L56" s="102">
        <v>17.29</v>
      </c>
      <c r="M56" s="102">
        <v>16.767707244</v>
      </c>
      <c r="N56" s="102">
        <v>17.817401804999999</v>
      </c>
      <c r="O56" s="102">
        <v>23.57</v>
      </c>
      <c r="P56" s="102">
        <v>22.980781284999999</v>
      </c>
      <c r="Q56" s="102">
        <v>24.158852708000001</v>
      </c>
      <c r="R56" s="113">
        <v>1</v>
      </c>
    </row>
    <row r="57" spans="1:18" x14ac:dyDescent="0.25">
      <c r="A57" t="s">
        <v>30</v>
      </c>
      <c r="B57" t="s">
        <v>8</v>
      </c>
      <c r="C57" s="102">
        <v>20.22</v>
      </c>
      <c r="D57" s="102">
        <v>19.664442297000001</v>
      </c>
      <c r="E57" s="102">
        <v>20.767883911999999</v>
      </c>
      <c r="F57" s="102">
        <v>12.4</v>
      </c>
      <c r="G57" s="102">
        <v>11.951971401</v>
      </c>
      <c r="H57" s="102">
        <v>12.857657682999999</v>
      </c>
      <c r="I57" s="102">
        <v>16.09</v>
      </c>
      <c r="J57" s="102">
        <v>15.584645848999999</v>
      </c>
      <c r="K57" s="102">
        <v>16.594179993000001</v>
      </c>
      <c r="L57" s="102">
        <v>23.15</v>
      </c>
      <c r="M57" s="102">
        <v>22.569669255000001</v>
      </c>
      <c r="N57" s="102">
        <v>23.728537574000001</v>
      </c>
      <c r="O57" s="102">
        <v>28.14</v>
      </c>
      <c r="P57" s="102">
        <v>27.522744906</v>
      </c>
      <c r="Q57" s="102">
        <v>28.758267131</v>
      </c>
      <c r="R57" s="113">
        <v>2</v>
      </c>
    </row>
    <row r="58" spans="1:18" x14ac:dyDescent="0.25">
      <c r="A58" t="s">
        <v>30</v>
      </c>
      <c r="B58" t="s">
        <v>13</v>
      </c>
      <c r="C58" s="102">
        <v>30.01</v>
      </c>
      <c r="D58" s="102">
        <v>28.673083795</v>
      </c>
      <c r="E58" s="102">
        <v>31.344607492000002</v>
      </c>
      <c r="F58" s="102">
        <v>17.87</v>
      </c>
      <c r="G58" s="102">
        <v>16.751648091</v>
      </c>
      <c r="H58" s="102">
        <v>18.984751731999999</v>
      </c>
      <c r="I58" s="102">
        <v>9.9700000000000006</v>
      </c>
      <c r="J58" s="102">
        <v>9.1001075361999995</v>
      </c>
      <c r="K58" s="102">
        <v>10.846818602999999</v>
      </c>
      <c r="L58" s="102">
        <v>11.39</v>
      </c>
      <c r="M58" s="102">
        <v>10.462862929</v>
      </c>
      <c r="N58" s="102">
        <v>12.314669135999999</v>
      </c>
      <c r="O58" s="102">
        <v>30.76</v>
      </c>
      <c r="P58" s="102">
        <v>29.415616732</v>
      </c>
      <c r="Q58" s="102">
        <v>32.105833953000001</v>
      </c>
      <c r="R58" s="113">
        <v>3</v>
      </c>
    </row>
    <row r="59" spans="1:18" x14ac:dyDescent="0.25">
      <c r="A59" t="s">
        <v>30</v>
      </c>
      <c r="B59" t="s">
        <v>14</v>
      </c>
      <c r="C59" s="102">
        <v>27.19</v>
      </c>
      <c r="D59" s="102">
        <v>25.950837460999999</v>
      </c>
      <c r="E59" s="102">
        <v>28.432640975999998</v>
      </c>
      <c r="F59" s="102">
        <v>20.61</v>
      </c>
      <c r="G59" s="102">
        <v>19.483322761</v>
      </c>
      <c r="H59" s="102">
        <v>21.739596857999999</v>
      </c>
      <c r="I59" s="102">
        <v>13.38</v>
      </c>
      <c r="J59" s="102">
        <v>12.433741636000001</v>
      </c>
      <c r="K59" s="102">
        <v>14.332810298</v>
      </c>
      <c r="L59" s="102">
        <v>17.82</v>
      </c>
      <c r="M59" s="102">
        <v>16.750185214999998</v>
      </c>
      <c r="N59" s="102">
        <v>18.884558661</v>
      </c>
      <c r="O59" s="102">
        <v>21</v>
      </c>
      <c r="P59" s="102">
        <v>19.860298934999999</v>
      </c>
      <c r="Q59" s="102">
        <v>22.1320072</v>
      </c>
      <c r="R59" s="113">
        <v>4</v>
      </c>
    </row>
    <row r="60" spans="1:18" x14ac:dyDescent="0.25">
      <c r="A60" t="s">
        <v>30</v>
      </c>
      <c r="B60" t="s">
        <v>15</v>
      </c>
      <c r="C60" s="102">
        <v>26.54</v>
      </c>
      <c r="D60" s="102">
        <v>25.577016974999999</v>
      </c>
      <c r="E60" s="102">
        <v>27.510172745999999</v>
      </c>
      <c r="F60" s="102">
        <v>17.09</v>
      </c>
      <c r="G60" s="102">
        <v>16.264731739999998</v>
      </c>
      <c r="H60" s="102">
        <v>17.912641342000001</v>
      </c>
      <c r="I60" s="102">
        <v>15.57</v>
      </c>
      <c r="J60" s="102">
        <v>14.773323663999999</v>
      </c>
      <c r="K60" s="102">
        <v>16.360516924999999</v>
      </c>
      <c r="L60" s="102">
        <v>20.09</v>
      </c>
      <c r="M60" s="102">
        <v>19.217653329000001</v>
      </c>
      <c r="N60" s="102">
        <v>20.971943777</v>
      </c>
      <c r="O60" s="102">
        <v>20.71</v>
      </c>
      <c r="P60" s="102">
        <v>19.819026719</v>
      </c>
      <c r="Q60" s="102">
        <v>21.592972782</v>
      </c>
      <c r="R60" s="113">
        <v>5</v>
      </c>
    </row>
    <row r="61" spans="1:18" x14ac:dyDescent="0.25">
      <c r="A61" t="s">
        <v>30</v>
      </c>
      <c r="B61" t="s">
        <v>16</v>
      </c>
      <c r="C61" s="102">
        <v>24.47</v>
      </c>
      <c r="D61" s="102">
        <v>23.622033179999999</v>
      </c>
      <c r="E61" s="102">
        <v>25.327869494000002</v>
      </c>
      <c r="F61" s="102">
        <v>14.54</v>
      </c>
      <c r="G61" s="102">
        <v>13.838194229999999</v>
      </c>
      <c r="H61" s="102">
        <v>15.236695638</v>
      </c>
      <c r="I61" s="102">
        <v>17.09</v>
      </c>
      <c r="J61" s="102">
        <v>16.341690267000001</v>
      </c>
      <c r="K61" s="102">
        <v>17.835135877999999</v>
      </c>
      <c r="L61" s="102">
        <v>22.19</v>
      </c>
      <c r="M61" s="102">
        <v>21.366021947</v>
      </c>
      <c r="N61" s="102">
        <v>23.014676752</v>
      </c>
      <c r="O61" s="102">
        <v>21.71</v>
      </c>
      <c r="P61" s="102">
        <v>20.890987618</v>
      </c>
      <c r="Q61" s="102">
        <v>22.526694996</v>
      </c>
      <c r="R61" s="113">
        <v>6</v>
      </c>
    </row>
    <row r="62" spans="1:18" x14ac:dyDescent="0.25">
      <c r="A62" t="s">
        <v>30</v>
      </c>
      <c r="B62" t="s">
        <v>29</v>
      </c>
      <c r="C62" s="102">
        <v>18.53</v>
      </c>
      <c r="D62" s="102">
        <v>17.728227525000001</v>
      </c>
      <c r="E62" s="102">
        <v>19.338617992</v>
      </c>
      <c r="F62" s="102">
        <v>14.78</v>
      </c>
      <c r="G62" s="102">
        <v>14.042174032</v>
      </c>
      <c r="H62" s="102">
        <v>15.512934396</v>
      </c>
      <c r="I62" s="102">
        <v>15.26</v>
      </c>
      <c r="J62" s="102">
        <v>14.513082059</v>
      </c>
      <c r="K62" s="102">
        <v>16.003349866000001</v>
      </c>
      <c r="L62" s="102">
        <v>22.95</v>
      </c>
      <c r="M62" s="102">
        <v>22.077432409</v>
      </c>
      <c r="N62" s="102">
        <v>23.820175461000002</v>
      </c>
      <c r="O62" s="102">
        <v>28.48</v>
      </c>
      <c r="P62" s="102">
        <v>27.546755577999999</v>
      </c>
      <c r="Q62" s="102">
        <v>29.417250681999999</v>
      </c>
      <c r="R62" s="113">
        <v>7</v>
      </c>
    </row>
    <row r="63" spans="1:18" x14ac:dyDescent="0.25">
      <c r="A63" t="s">
        <v>30</v>
      </c>
      <c r="B63" t="s">
        <v>17</v>
      </c>
      <c r="C63" s="102">
        <v>12.73</v>
      </c>
      <c r="D63" s="102">
        <v>11.715387127</v>
      </c>
      <c r="E63" s="102">
        <v>13.752413602000001</v>
      </c>
      <c r="F63" s="102">
        <v>11.76</v>
      </c>
      <c r="G63" s="102">
        <v>10.777543158</v>
      </c>
      <c r="H63" s="102">
        <v>12.746150645</v>
      </c>
      <c r="I63" s="102">
        <v>12.08</v>
      </c>
      <c r="J63" s="102">
        <v>11.082116319000001</v>
      </c>
      <c r="K63" s="102">
        <v>13.073412234999999</v>
      </c>
      <c r="L63" s="102">
        <v>22.75</v>
      </c>
      <c r="M63" s="102">
        <v>21.465265185</v>
      </c>
      <c r="N63" s="102">
        <v>24.026836880000001</v>
      </c>
      <c r="O63" s="102">
        <v>40.68</v>
      </c>
      <c r="P63" s="102">
        <v>39.179526396999997</v>
      </c>
      <c r="Q63" s="102">
        <v>42.181348450999998</v>
      </c>
      <c r="R63" s="113">
        <v>8</v>
      </c>
    </row>
    <row r="64" spans="1:18" x14ac:dyDescent="0.25">
      <c r="A64" t="s">
        <v>30</v>
      </c>
      <c r="B64" t="s">
        <v>21</v>
      </c>
      <c r="C64" s="102">
        <v>22.16</v>
      </c>
      <c r="D64" s="102">
        <v>20.955161416999999</v>
      </c>
      <c r="E64" s="102">
        <v>23.371782842999998</v>
      </c>
      <c r="F64" s="102">
        <v>17.8</v>
      </c>
      <c r="G64" s="102">
        <v>16.688454741000001</v>
      </c>
      <c r="H64" s="102">
        <v>18.914100888</v>
      </c>
      <c r="I64" s="102">
        <v>15.29</v>
      </c>
      <c r="J64" s="102">
        <v>14.242737805999999</v>
      </c>
      <c r="K64" s="102">
        <v>16.336684974000001</v>
      </c>
      <c r="L64" s="102">
        <v>18.399999999999999</v>
      </c>
      <c r="M64" s="102">
        <v>17.268959963</v>
      </c>
      <c r="N64" s="102">
        <v>19.523285025</v>
      </c>
      <c r="O64" s="102">
        <v>26.35</v>
      </c>
      <c r="P64" s="102">
        <v>25.067848347000002</v>
      </c>
      <c r="Q64" s="102">
        <v>27.630983995000001</v>
      </c>
      <c r="R64" s="113">
        <v>9</v>
      </c>
    </row>
    <row r="65" spans="1:18" x14ac:dyDescent="0.25">
      <c r="A65" t="s">
        <v>30</v>
      </c>
      <c r="B65" t="s">
        <v>20</v>
      </c>
      <c r="C65" s="102">
        <v>22.1</v>
      </c>
      <c r="D65" s="102">
        <v>20.859442387000001</v>
      </c>
      <c r="E65" s="102">
        <v>23.337400694999999</v>
      </c>
      <c r="F65" s="102">
        <v>18.850000000000001</v>
      </c>
      <c r="G65" s="102">
        <v>17.680773520999999</v>
      </c>
      <c r="H65" s="102">
        <v>20.016533813999999</v>
      </c>
      <c r="I65" s="102">
        <v>16.04</v>
      </c>
      <c r="J65" s="102">
        <v>14.944084008000001</v>
      </c>
      <c r="K65" s="102">
        <v>17.135767431000001</v>
      </c>
      <c r="L65" s="102">
        <v>19.079999999999998</v>
      </c>
      <c r="M65" s="102">
        <v>17.907412188999999</v>
      </c>
      <c r="N65" s="102">
        <v>20.254147699000001</v>
      </c>
      <c r="O65" s="102">
        <v>23.93</v>
      </c>
      <c r="P65" s="102">
        <v>22.658123273000001</v>
      </c>
      <c r="Q65" s="102">
        <v>25.206314980999998</v>
      </c>
      <c r="R65" s="113">
        <v>10</v>
      </c>
    </row>
    <row r="66" spans="1:18" x14ac:dyDescent="0.25">
      <c r="A66" t="s">
        <v>30</v>
      </c>
      <c r="B66" t="s">
        <v>22</v>
      </c>
      <c r="C66" s="102">
        <v>26.1</v>
      </c>
      <c r="D66" s="102">
        <v>24.185615675000001</v>
      </c>
      <c r="E66" s="102">
        <v>28.005423222000001</v>
      </c>
      <c r="F66" s="102">
        <v>17.87</v>
      </c>
      <c r="G66" s="102">
        <v>16.206740545999999</v>
      </c>
      <c r="H66" s="102">
        <v>19.539197416</v>
      </c>
      <c r="I66" s="102">
        <v>13.44</v>
      </c>
      <c r="J66" s="102">
        <v>11.958200764000001</v>
      </c>
      <c r="K66" s="102">
        <v>14.925107949999999</v>
      </c>
      <c r="L66" s="102">
        <v>19.05</v>
      </c>
      <c r="M66" s="102">
        <v>17.346646081999999</v>
      </c>
      <c r="N66" s="102">
        <v>20.762659678999999</v>
      </c>
      <c r="O66" s="102">
        <v>23.54</v>
      </c>
      <c r="P66" s="102">
        <v>21.690261633999999</v>
      </c>
      <c r="Q66" s="102">
        <v>25.380147031</v>
      </c>
      <c r="R66" s="113">
        <v>11</v>
      </c>
    </row>
    <row r="67" spans="1:18" x14ac:dyDescent="0.25">
      <c r="A67" t="s">
        <v>30</v>
      </c>
      <c r="B67" t="s">
        <v>19</v>
      </c>
      <c r="C67" s="102">
        <v>23.28</v>
      </c>
      <c r="D67" s="102">
        <v>22.786045519999998</v>
      </c>
      <c r="E67" s="102">
        <v>23.782068117000001</v>
      </c>
      <c r="F67" s="102">
        <v>15.23</v>
      </c>
      <c r="G67" s="102">
        <v>14.811314417</v>
      </c>
      <c r="H67" s="102">
        <v>15.658197999</v>
      </c>
      <c r="I67" s="102">
        <v>14.79</v>
      </c>
      <c r="J67" s="102">
        <v>14.371872863</v>
      </c>
      <c r="K67" s="102">
        <v>15.208493638</v>
      </c>
      <c r="L67" s="102">
        <v>21.41</v>
      </c>
      <c r="M67" s="102">
        <v>20.92484378</v>
      </c>
      <c r="N67" s="102">
        <v>21.891507829999998</v>
      </c>
      <c r="O67" s="102">
        <v>25.28</v>
      </c>
      <c r="P67" s="102">
        <v>24.770686270999999</v>
      </c>
      <c r="Q67" s="102">
        <v>25.794969563999999</v>
      </c>
      <c r="R67" s="113">
        <v>12</v>
      </c>
    </row>
    <row r="68" spans="1:18" x14ac:dyDescent="0.25">
      <c r="A68" t="s">
        <v>30</v>
      </c>
      <c r="B68" t="s">
        <v>23</v>
      </c>
      <c r="C68" s="102">
        <v>26.72</v>
      </c>
      <c r="D68" s="102">
        <v>24.653317961999999</v>
      </c>
      <c r="E68" s="102">
        <v>28.793975485000001</v>
      </c>
      <c r="F68" s="102">
        <v>12.71</v>
      </c>
      <c r="G68" s="102">
        <v>11.148384911000001</v>
      </c>
      <c r="H68" s="102">
        <v>14.264720501999999</v>
      </c>
      <c r="I68" s="102">
        <v>7.98</v>
      </c>
      <c r="J68" s="102">
        <v>6.7096066331999999</v>
      </c>
      <c r="K68" s="102">
        <v>9.2448093212</v>
      </c>
      <c r="L68" s="102">
        <v>11.05</v>
      </c>
      <c r="M68" s="102">
        <v>9.5871154736000008</v>
      </c>
      <c r="N68" s="102">
        <v>12.521146634999999</v>
      </c>
      <c r="O68" s="102">
        <v>41.54</v>
      </c>
      <c r="P68" s="102">
        <v>39.232936440000003</v>
      </c>
      <c r="Q68" s="102">
        <v>43.843986637</v>
      </c>
      <c r="R68" s="113">
        <v>13</v>
      </c>
    </row>
    <row r="69" spans="1:18" x14ac:dyDescent="0.25">
      <c r="A69" t="s">
        <v>30</v>
      </c>
      <c r="B69" t="s">
        <v>25</v>
      </c>
      <c r="C69" s="102">
        <v>26.57</v>
      </c>
      <c r="D69" s="102">
        <v>24.714947214999999</v>
      </c>
      <c r="E69" s="102">
        <v>28.417197274999999</v>
      </c>
      <c r="F69" s="102">
        <v>15.36</v>
      </c>
      <c r="G69" s="102">
        <v>13.852221813</v>
      </c>
      <c r="H69" s="102">
        <v>16.874801506000001</v>
      </c>
      <c r="I69" s="102">
        <v>13.21</v>
      </c>
      <c r="J69" s="102">
        <v>11.795156406</v>
      </c>
      <c r="K69" s="102">
        <v>14.633741627999999</v>
      </c>
      <c r="L69" s="102">
        <v>17.829999999999998</v>
      </c>
      <c r="M69" s="102">
        <v>16.228363438999999</v>
      </c>
      <c r="N69" s="102">
        <v>19.436931485999999</v>
      </c>
      <c r="O69" s="102">
        <v>27.02</v>
      </c>
      <c r="P69" s="102">
        <v>25.162153658000001</v>
      </c>
      <c r="Q69" s="102">
        <v>28.884485573999999</v>
      </c>
      <c r="R69" s="113">
        <v>14</v>
      </c>
    </row>
    <row r="70" spans="1:18" x14ac:dyDescent="0.25">
      <c r="A70" t="s">
        <v>30</v>
      </c>
      <c r="B70">
        <v>2</v>
      </c>
      <c r="C70" s="102">
        <v>25.12</v>
      </c>
      <c r="D70" s="102">
        <v>23.754018782999999</v>
      </c>
      <c r="E70" s="102">
        <v>26.476868851999999</v>
      </c>
      <c r="F70" s="102">
        <v>15.21</v>
      </c>
      <c r="G70" s="102">
        <v>14.085476783000001</v>
      </c>
      <c r="H70" s="102">
        <v>16.340382632000001</v>
      </c>
      <c r="I70" s="102">
        <v>13.31</v>
      </c>
      <c r="J70" s="102">
        <v>12.248014732</v>
      </c>
      <c r="K70" s="102">
        <v>14.381025802</v>
      </c>
      <c r="L70" s="102">
        <v>18.829999999999998</v>
      </c>
      <c r="M70" s="102">
        <v>17.602866852999998</v>
      </c>
      <c r="N70" s="102">
        <v>20.057471782</v>
      </c>
      <c r="O70" s="102">
        <v>27.53</v>
      </c>
      <c r="P70" s="102">
        <v>26.124787052999999</v>
      </c>
      <c r="Q70" s="102">
        <v>28.929086728000001</v>
      </c>
      <c r="R70" s="113">
        <v>15</v>
      </c>
    </row>
    <row r="71" spans="1:18" x14ac:dyDescent="0.25">
      <c r="A71" t="s">
        <v>30</v>
      </c>
      <c r="B71">
        <v>3</v>
      </c>
      <c r="C71" s="102">
        <v>24.03</v>
      </c>
      <c r="D71" s="102">
        <v>22.981352156</v>
      </c>
      <c r="E71" s="102">
        <v>25.088268097</v>
      </c>
      <c r="F71" s="102">
        <v>16.8</v>
      </c>
      <c r="G71" s="102">
        <v>15.881979811000001</v>
      </c>
      <c r="H71" s="102">
        <v>17.725615126000001</v>
      </c>
      <c r="I71" s="102">
        <v>14.38</v>
      </c>
      <c r="J71" s="102">
        <v>13.517757866</v>
      </c>
      <c r="K71" s="102">
        <v>15.248064919000001</v>
      </c>
      <c r="L71" s="102">
        <v>18.920000000000002</v>
      </c>
      <c r="M71" s="102">
        <v>17.958349760000001</v>
      </c>
      <c r="N71" s="102">
        <v>19.889751506</v>
      </c>
      <c r="O71" s="102">
        <v>25.85</v>
      </c>
      <c r="P71" s="102">
        <v>24.77498756</v>
      </c>
      <c r="Q71" s="102">
        <v>26.933873199000001</v>
      </c>
      <c r="R71" s="113">
        <v>16</v>
      </c>
    </row>
    <row r="72" spans="1:18" x14ac:dyDescent="0.25">
      <c r="A72" t="s">
        <v>30</v>
      </c>
      <c r="B72">
        <v>4</v>
      </c>
      <c r="C72" s="102">
        <v>22.97</v>
      </c>
      <c r="D72" s="102">
        <v>22.281563885000001</v>
      </c>
      <c r="E72" s="102">
        <v>23.654635837000001</v>
      </c>
      <c r="F72" s="102">
        <v>16.62</v>
      </c>
      <c r="G72" s="102">
        <v>16.015114181000001</v>
      </c>
      <c r="H72" s="102">
        <v>17.230378191</v>
      </c>
      <c r="I72" s="102">
        <v>14.55</v>
      </c>
      <c r="J72" s="102">
        <v>13.973739534</v>
      </c>
      <c r="K72" s="102">
        <v>15.124734806999999</v>
      </c>
      <c r="L72" s="102">
        <v>19.89</v>
      </c>
      <c r="M72" s="102">
        <v>19.237537078999999</v>
      </c>
      <c r="N72" s="102">
        <v>20.540548911999998</v>
      </c>
      <c r="O72" s="102">
        <v>25.97</v>
      </c>
      <c r="P72" s="102">
        <v>25.255208332999999</v>
      </c>
      <c r="Q72" s="102">
        <v>26.686539239999998</v>
      </c>
      <c r="R72" s="113">
        <v>17</v>
      </c>
    </row>
    <row r="73" spans="1:18" x14ac:dyDescent="0.25">
      <c r="A73" t="s">
        <v>30</v>
      </c>
      <c r="B73" t="s">
        <v>26</v>
      </c>
      <c r="C73" s="102">
        <v>22.32</v>
      </c>
      <c r="D73" s="102">
        <v>21.619739689999999</v>
      </c>
      <c r="E73" s="102">
        <v>23.025900384</v>
      </c>
      <c r="F73" s="102">
        <v>15.09</v>
      </c>
      <c r="G73" s="102">
        <v>14.482867906999999</v>
      </c>
      <c r="H73" s="102">
        <v>15.691529124000001</v>
      </c>
      <c r="I73" s="102">
        <v>15.4</v>
      </c>
      <c r="J73" s="102">
        <v>14.789467243000001</v>
      </c>
      <c r="K73" s="102">
        <v>16.008306412</v>
      </c>
      <c r="L73" s="102">
        <v>22.06</v>
      </c>
      <c r="M73" s="102">
        <v>21.362934131999999</v>
      </c>
      <c r="N73" s="102">
        <v>22.763225422000001</v>
      </c>
      <c r="O73" s="102">
        <v>25.13</v>
      </c>
      <c r="P73" s="102">
        <v>24.395658464</v>
      </c>
      <c r="Q73" s="102">
        <v>25.860371220000001</v>
      </c>
      <c r="R73" s="113">
        <v>18</v>
      </c>
    </row>
    <row r="74" spans="1:18" x14ac:dyDescent="0.25">
      <c r="A74" t="s">
        <v>31</v>
      </c>
      <c r="B74" t="s">
        <v>7</v>
      </c>
      <c r="C74" s="102">
        <v>23.89</v>
      </c>
      <c r="D74" s="102">
        <v>23.342821877999999</v>
      </c>
      <c r="E74" s="102">
        <v>24.429089421</v>
      </c>
      <c r="F74" s="102">
        <v>17.73</v>
      </c>
      <c r="G74" s="102">
        <v>17.241092161000001</v>
      </c>
      <c r="H74" s="102">
        <v>18.214029275000001</v>
      </c>
      <c r="I74" s="102">
        <v>12.08</v>
      </c>
      <c r="J74" s="102">
        <v>11.669284497</v>
      </c>
      <c r="K74" s="102">
        <v>12.499670096999999</v>
      </c>
      <c r="L74" s="102">
        <v>16.2</v>
      </c>
      <c r="M74" s="102">
        <v>15.733378786999999</v>
      </c>
      <c r="N74" s="102">
        <v>16.672112237</v>
      </c>
      <c r="O74" s="102">
        <v>30.1</v>
      </c>
      <c r="P74" s="102">
        <v>29.514979645</v>
      </c>
      <c r="Q74" s="102">
        <v>30.683542001999999</v>
      </c>
      <c r="R74" s="113">
        <v>1</v>
      </c>
    </row>
    <row r="75" spans="1:18" x14ac:dyDescent="0.25">
      <c r="A75" t="s">
        <v>31</v>
      </c>
      <c r="B75" t="s">
        <v>8</v>
      </c>
      <c r="C75" s="102">
        <v>18.52</v>
      </c>
      <c r="D75" s="102">
        <v>18.026627744999999</v>
      </c>
      <c r="E75" s="102">
        <v>19.008868072999999</v>
      </c>
      <c r="F75" s="102">
        <v>11.51</v>
      </c>
      <c r="G75" s="102">
        <v>11.106627572000001</v>
      </c>
      <c r="H75" s="102">
        <v>11.913637918999999</v>
      </c>
      <c r="I75" s="102">
        <v>13.04</v>
      </c>
      <c r="J75" s="102">
        <v>12.611607931</v>
      </c>
      <c r="K75" s="102">
        <v>13.463045642000001</v>
      </c>
      <c r="L75" s="102">
        <v>22.17</v>
      </c>
      <c r="M75" s="102">
        <v>21.646157935000002</v>
      </c>
      <c r="N75" s="102">
        <v>22.696566046000001</v>
      </c>
      <c r="O75" s="102">
        <v>34.76</v>
      </c>
      <c r="P75" s="102">
        <v>34.161329995999999</v>
      </c>
      <c r="Q75" s="102">
        <v>35.365531142000002</v>
      </c>
      <c r="R75" s="113">
        <v>2</v>
      </c>
    </row>
    <row r="76" spans="1:18" x14ac:dyDescent="0.25">
      <c r="A76" t="s">
        <v>31</v>
      </c>
      <c r="B76" t="s">
        <v>13</v>
      </c>
      <c r="C76" s="102">
        <v>25.25</v>
      </c>
      <c r="D76" s="102">
        <v>24.022498235</v>
      </c>
      <c r="E76" s="102">
        <v>26.475427075999999</v>
      </c>
      <c r="F76" s="102">
        <v>15.1</v>
      </c>
      <c r="G76" s="102">
        <v>14.092827830999999</v>
      </c>
      <c r="H76" s="102">
        <v>16.114641048999999</v>
      </c>
      <c r="I76" s="102">
        <v>9.23</v>
      </c>
      <c r="J76" s="102">
        <v>8.4151308794999995</v>
      </c>
      <c r="K76" s="102">
        <v>10.049599411000001</v>
      </c>
      <c r="L76" s="102">
        <v>10.6</v>
      </c>
      <c r="M76" s="102">
        <v>9.7325467816</v>
      </c>
      <c r="N76" s="102">
        <v>11.470772719999999</v>
      </c>
      <c r="O76" s="102">
        <v>39.81</v>
      </c>
      <c r="P76" s="102">
        <v>38.431338969999999</v>
      </c>
      <c r="Q76" s="102">
        <v>41.195217047</v>
      </c>
      <c r="R76" s="113">
        <v>3</v>
      </c>
    </row>
    <row r="77" spans="1:18" x14ac:dyDescent="0.25">
      <c r="A77" t="s">
        <v>31</v>
      </c>
      <c r="B77" t="s">
        <v>14</v>
      </c>
      <c r="C77" s="102">
        <v>23.58</v>
      </c>
      <c r="D77" s="102">
        <v>22.488057306999998</v>
      </c>
      <c r="E77" s="102">
        <v>24.681098649999999</v>
      </c>
      <c r="F77" s="102">
        <v>17.989999999999998</v>
      </c>
      <c r="G77" s="102">
        <v>17.000194447999998</v>
      </c>
      <c r="H77" s="102">
        <v>18.984522468000002</v>
      </c>
      <c r="I77" s="102">
        <v>12.61</v>
      </c>
      <c r="J77" s="102">
        <v>11.751153028999999</v>
      </c>
      <c r="K77" s="102">
        <v>13.465936237999999</v>
      </c>
      <c r="L77" s="102">
        <v>16.13</v>
      </c>
      <c r="M77" s="102">
        <v>15.183957395</v>
      </c>
      <c r="N77" s="102">
        <v>17.084191268000001</v>
      </c>
      <c r="O77" s="102">
        <v>29.68</v>
      </c>
      <c r="P77" s="102">
        <v>28.500435055000001</v>
      </c>
      <c r="Q77" s="102">
        <v>30.860454142999998</v>
      </c>
      <c r="R77" s="113">
        <v>4</v>
      </c>
    </row>
    <row r="78" spans="1:18" x14ac:dyDescent="0.25">
      <c r="A78" t="s">
        <v>31</v>
      </c>
      <c r="B78" t="s">
        <v>15</v>
      </c>
      <c r="C78" s="102">
        <v>25.65</v>
      </c>
      <c r="D78" s="102">
        <v>24.753094667999999</v>
      </c>
      <c r="E78" s="102">
        <v>26.54411387</v>
      </c>
      <c r="F78" s="102">
        <v>15.51</v>
      </c>
      <c r="G78" s="102">
        <v>14.769394229</v>
      </c>
      <c r="H78" s="102">
        <v>16.254141621999999</v>
      </c>
      <c r="I78" s="102">
        <v>13.45</v>
      </c>
      <c r="J78" s="102">
        <v>12.754004628000001</v>
      </c>
      <c r="K78" s="102">
        <v>14.153494003</v>
      </c>
      <c r="L78" s="102">
        <v>18.77</v>
      </c>
      <c r="M78" s="102">
        <v>17.973155185</v>
      </c>
      <c r="N78" s="102">
        <v>19.574737535000001</v>
      </c>
      <c r="O78" s="102">
        <v>26.61</v>
      </c>
      <c r="P78" s="102">
        <v>25.705688961</v>
      </c>
      <c r="Q78" s="102">
        <v>27.518175297999999</v>
      </c>
      <c r="R78" s="113">
        <v>5</v>
      </c>
    </row>
    <row r="79" spans="1:18" x14ac:dyDescent="0.25">
      <c r="A79" t="s">
        <v>31</v>
      </c>
      <c r="B79" t="s">
        <v>16</v>
      </c>
      <c r="C79" s="102">
        <v>23.02</v>
      </c>
      <c r="D79" s="102">
        <v>22.27584079</v>
      </c>
      <c r="E79" s="102">
        <v>23.755522297999999</v>
      </c>
      <c r="F79" s="102">
        <v>14.15</v>
      </c>
      <c r="G79" s="102">
        <v>13.533042065</v>
      </c>
      <c r="H79" s="102">
        <v>14.758071727000001</v>
      </c>
      <c r="I79" s="102">
        <v>14.32</v>
      </c>
      <c r="J79" s="102">
        <v>13.706778923</v>
      </c>
      <c r="K79" s="102">
        <v>14.938174837</v>
      </c>
      <c r="L79" s="102">
        <v>21.09</v>
      </c>
      <c r="M79" s="102">
        <v>20.376624159999999</v>
      </c>
      <c r="N79" s="102">
        <v>21.810750186</v>
      </c>
      <c r="O79" s="102">
        <v>27.42</v>
      </c>
      <c r="P79" s="102">
        <v>26.638481714000001</v>
      </c>
      <c r="Q79" s="102">
        <v>28.206713301000001</v>
      </c>
      <c r="R79" s="113">
        <v>6</v>
      </c>
    </row>
    <row r="80" spans="1:18" x14ac:dyDescent="0.25">
      <c r="A80" t="s">
        <v>31</v>
      </c>
      <c r="B80" t="s">
        <v>29</v>
      </c>
      <c r="C80" s="102">
        <v>17.010000000000002</v>
      </c>
      <c r="D80" s="102">
        <v>16.291022289000001</v>
      </c>
      <c r="E80" s="102">
        <v>17.723742048999998</v>
      </c>
      <c r="F80" s="102">
        <v>13.71</v>
      </c>
      <c r="G80" s="102">
        <v>13.057891848000001</v>
      </c>
      <c r="H80" s="102">
        <v>14.369706107000001</v>
      </c>
      <c r="I80" s="102">
        <v>12.78</v>
      </c>
      <c r="J80" s="102">
        <v>12.140299261999999</v>
      </c>
      <c r="K80" s="102">
        <v>13.41336343</v>
      </c>
      <c r="L80" s="102">
        <v>22.42</v>
      </c>
      <c r="M80" s="102">
        <v>21.625743987</v>
      </c>
      <c r="N80" s="102">
        <v>23.216201877</v>
      </c>
      <c r="O80" s="102">
        <v>34.08</v>
      </c>
      <c r="P80" s="102">
        <v>33.177252105000001</v>
      </c>
      <c r="Q80" s="102">
        <v>34.984777045000001</v>
      </c>
      <c r="R80" s="113">
        <v>7</v>
      </c>
    </row>
    <row r="81" spans="1:18" x14ac:dyDescent="0.25">
      <c r="A81" t="s">
        <v>31</v>
      </c>
      <c r="B81" t="s">
        <v>17</v>
      </c>
      <c r="C81" s="102">
        <v>10.58</v>
      </c>
      <c r="D81" s="102">
        <v>9.7237929468999997</v>
      </c>
      <c r="E81" s="102">
        <v>11.430053207</v>
      </c>
      <c r="F81" s="102">
        <v>11.5</v>
      </c>
      <c r="G81" s="102">
        <v>10.613475362999999</v>
      </c>
      <c r="H81" s="102">
        <v>12.383319509</v>
      </c>
      <c r="I81" s="102">
        <v>9.27</v>
      </c>
      <c r="J81" s="102">
        <v>8.4701510821999992</v>
      </c>
      <c r="K81" s="102">
        <v>10.079528405</v>
      </c>
      <c r="L81" s="102">
        <v>20.37</v>
      </c>
      <c r="M81" s="102">
        <v>19.255307808000001</v>
      </c>
      <c r="N81" s="102">
        <v>21.489884499999999</v>
      </c>
      <c r="O81" s="102">
        <v>48.28</v>
      </c>
      <c r="P81" s="102">
        <v>46.891053255000003</v>
      </c>
      <c r="Q81" s="102">
        <v>49.663433924000003</v>
      </c>
      <c r="R81" s="113">
        <v>8</v>
      </c>
    </row>
    <row r="82" spans="1:18" x14ac:dyDescent="0.25">
      <c r="A82" t="s">
        <v>31</v>
      </c>
      <c r="B82" t="s">
        <v>21</v>
      </c>
      <c r="C82" s="102">
        <v>23.7</v>
      </c>
      <c r="D82" s="102">
        <v>22.673965738</v>
      </c>
      <c r="E82" s="102">
        <v>24.719827573</v>
      </c>
      <c r="F82" s="102">
        <v>16.09</v>
      </c>
      <c r="G82" s="102">
        <v>15.205278789999999</v>
      </c>
      <c r="H82" s="102">
        <v>16.973088187999998</v>
      </c>
      <c r="I82" s="102">
        <v>12.82</v>
      </c>
      <c r="J82" s="102">
        <v>12.015890117</v>
      </c>
      <c r="K82" s="102">
        <v>13.624362971</v>
      </c>
      <c r="L82" s="102">
        <v>17.55</v>
      </c>
      <c r="M82" s="102">
        <v>16.635368376999999</v>
      </c>
      <c r="N82" s="102">
        <v>18.465565639000001</v>
      </c>
      <c r="O82" s="102">
        <v>29.84</v>
      </c>
      <c r="P82" s="102">
        <v>28.742579138</v>
      </c>
      <c r="Q82" s="102">
        <v>30.944073467999999</v>
      </c>
      <c r="R82" s="113">
        <v>9</v>
      </c>
    </row>
    <row r="83" spans="1:18" x14ac:dyDescent="0.25">
      <c r="A83" t="s">
        <v>31</v>
      </c>
      <c r="B83" t="s">
        <v>20</v>
      </c>
      <c r="C83" s="102">
        <v>21.31</v>
      </c>
      <c r="D83" s="102">
        <v>19.966074207999998</v>
      </c>
      <c r="E83" s="102">
        <v>22.661498387999998</v>
      </c>
      <c r="F83" s="102">
        <v>16.829999999999998</v>
      </c>
      <c r="G83" s="102">
        <v>15.599851537999999</v>
      </c>
      <c r="H83" s="102">
        <v>18.062398251000001</v>
      </c>
      <c r="I83" s="102">
        <v>13.05</v>
      </c>
      <c r="J83" s="102">
        <v>11.944610145</v>
      </c>
      <c r="K83" s="102">
        <v>14.161958787</v>
      </c>
      <c r="L83" s="102">
        <v>18.920000000000002</v>
      </c>
      <c r="M83" s="102">
        <v>17.628516393000002</v>
      </c>
      <c r="N83" s="102">
        <v>20.206273571000001</v>
      </c>
      <c r="O83" s="102">
        <v>29.88</v>
      </c>
      <c r="P83" s="102">
        <v>28.377985680999998</v>
      </c>
      <c r="Q83" s="102">
        <v>31.390833039</v>
      </c>
      <c r="R83" s="113">
        <v>10</v>
      </c>
    </row>
    <row r="84" spans="1:18" x14ac:dyDescent="0.25">
      <c r="A84" t="s">
        <v>31</v>
      </c>
      <c r="B84" t="s">
        <v>22</v>
      </c>
      <c r="C84" s="102">
        <v>19.899999999999999</v>
      </c>
      <c r="D84" s="102">
        <v>18.698867511</v>
      </c>
      <c r="E84" s="102">
        <v>21.111108735999998</v>
      </c>
      <c r="F84" s="102">
        <v>15.63</v>
      </c>
      <c r="G84" s="102">
        <v>14.532535153</v>
      </c>
      <c r="H84" s="102">
        <v>16.726372211000001</v>
      </c>
      <c r="I84" s="102">
        <v>13.66</v>
      </c>
      <c r="J84" s="102">
        <v>12.620641243</v>
      </c>
      <c r="K84" s="102">
        <v>14.695273245999999</v>
      </c>
      <c r="L84" s="102">
        <v>19.48</v>
      </c>
      <c r="M84" s="102">
        <v>18.281157763</v>
      </c>
      <c r="N84" s="102">
        <v>20.673711596</v>
      </c>
      <c r="O84" s="102">
        <v>31.33</v>
      </c>
      <c r="P84" s="102">
        <v>29.929058987000001</v>
      </c>
      <c r="Q84" s="102">
        <v>32.731273555000001</v>
      </c>
      <c r="R84" s="113">
        <v>11</v>
      </c>
    </row>
    <row r="85" spans="1:18" x14ac:dyDescent="0.25">
      <c r="A85" t="s">
        <v>31</v>
      </c>
      <c r="B85" t="s">
        <v>19</v>
      </c>
      <c r="C85" s="102">
        <v>20.86</v>
      </c>
      <c r="D85" s="102">
        <v>20.398470825</v>
      </c>
      <c r="E85" s="102">
        <v>21.322625396999999</v>
      </c>
      <c r="F85" s="102">
        <v>14.35</v>
      </c>
      <c r="G85" s="102">
        <v>13.950512548000001</v>
      </c>
      <c r="H85" s="102">
        <v>14.747891600000001</v>
      </c>
      <c r="I85" s="102">
        <v>12.93</v>
      </c>
      <c r="J85" s="102">
        <v>12.546859361999999</v>
      </c>
      <c r="K85" s="102">
        <v>13.309985295000001</v>
      </c>
      <c r="L85" s="102">
        <v>20.39</v>
      </c>
      <c r="M85" s="102">
        <v>19.927675263000001</v>
      </c>
      <c r="N85" s="102">
        <v>20.843989945000001</v>
      </c>
      <c r="O85" s="102">
        <v>31.48</v>
      </c>
      <c r="P85" s="102">
        <v>30.947833860999999</v>
      </c>
      <c r="Q85" s="102">
        <v>32.004155904000001</v>
      </c>
      <c r="R85" s="113">
        <v>12</v>
      </c>
    </row>
    <row r="86" spans="1:18" x14ac:dyDescent="0.25">
      <c r="A86" t="s">
        <v>31</v>
      </c>
      <c r="B86" t="s">
        <v>23</v>
      </c>
      <c r="C86" s="102">
        <v>20.56</v>
      </c>
      <c r="D86" s="102">
        <v>19.241201408999999</v>
      </c>
      <c r="E86" s="102">
        <v>21.878222254000001</v>
      </c>
      <c r="F86" s="102">
        <v>10.47</v>
      </c>
      <c r="G86" s="102">
        <v>9.4747771411000006</v>
      </c>
      <c r="H86" s="102">
        <v>11.472853782</v>
      </c>
      <c r="I86" s="102">
        <v>7.34</v>
      </c>
      <c r="J86" s="102">
        <v>6.4917654353999996</v>
      </c>
      <c r="K86" s="102">
        <v>8.1937430157000009</v>
      </c>
      <c r="L86" s="102">
        <v>12.55</v>
      </c>
      <c r="M86" s="102">
        <v>11.471053825</v>
      </c>
      <c r="N86" s="102">
        <v>13.632853075</v>
      </c>
      <c r="O86" s="102">
        <v>49.07</v>
      </c>
      <c r="P86" s="102">
        <v>47.440780650999997</v>
      </c>
      <c r="Q86" s="102">
        <v>50.702749412999999</v>
      </c>
      <c r="R86" s="113">
        <v>13</v>
      </c>
    </row>
    <row r="87" spans="1:18" x14ac:dyDescent="0.25">
      <c r="A87" t="s">
        <v>31</v>
      </c>
      <c r="B87" t="s">
        <v>25</v>
      </c>
      <c r="C87" s="102">
        <v>20.59</v>
      </c>
      <c r="D87" s="102">
        <v>19.496864153000001</v>
      </c>
      <c r="E87" s="102">
        <v>21.690875309999999</v>
      </c>
      <c r="F87" s="102">
        <v>13.62</v>
      </c>
      <c r="G87" s="102">
        <v>12.690187776</v>
      </c>
      <c r="H87" s="102">
        <v>14.551191534000001</v>
      </c>
      <c r="I87" s="102">
        <v>11.13</v>
      </c>
      <c r="J87" s="102">
        <v>10.277084422</v>
      </c>
      <c r="K87" s="102">
        <v>11.983451976</v>
      </c>
      <c r="L87" s="102">
        <v>16.23</v>
      </c>
      <c r="M87" s="102">
        <v>15.22588374</v>
      </c>
      <c r="N87" s="102">
        <v>17.226223539999999</v>
      </c>
      <c r="O87" s="102">
        <v>38.43</v>
      </c>
      <c r="P87" s="102">
        <v>37.109553927999997</v>
      </c>
      <c r="Q87" s="102">
        <v>39.748683620000001</v>
      </c>
      <c r="R87" s="113">
        <v>14</v>
      </c>
    </row>
    <row r="88" spans="1:18" x14ac:dyDescent="0.25">
      <c r="A88" t="s">
        <v>31</v>
      </c>
      <c r="B88">
        <v>2</v>
      </c>
      <c r="C88" s="102">
        <v>21.88</v>
      </c>
      <c r="D88" s="102">
        <v>20.919968696000002</v>
      </c>
      <c r="E88" s="102">
        <v>22.833517082</v>
      </c>
      <c r="F88" s="102">
        <v>14.92</v>
      </c>
      <c r="G88" s="102">
        <v>14.094582486</v>
      </c>
      <c r="H88" s="102">
        <v>15.743677414</v>
      </c>
      <c r="I88" s="102">
        <v>12.14</v>
      </c>
      <c r="J88" s="102">
        <v>11.388485993</v>
      </c>
      <c r="K88" s="102">
        <v>12.90041529</v>
      </c>
      <c r="L88" s="102">
        <v>17.48</v>
      </c>
      <c r="M88" s="102">
        <v>16.605591647000001</v>
      </c>
      <c r="N88" s="102">
        <v>18.363733505999999</v>
      </c>
      <c r="O88" s="102">
        <v>33.58</v>
      </c>
      <c r="P88" s="102">
        <v>32.482060185999998</v>
      </c>
      <c r="Q88" s="102">
        <v>34.667967699999998</v>
      </c>
      <c r="R88" s="113">
        <v>15</v>
      </c>
    </row>
    <row r="89" spans="1:18" x14ac:dyDescent="0.25">
      <c r="A89" t="s">
        <v>31</v>
      </c>
      <c r="B89">
        <v>3</v>
      </c>
      <c r="C89" s="102">
        <v>22.05</v>
      </c>
      <c r="D89" s="102">
        <v>21.336451774</v>
      </c>
      <c r="E89" s="102">
        <v>22.757795472000002</v>
      </c>
      <c r="F89" s="102">
        <v>14.54</v>
      </c>
      <c r="G89" s="102">
        <v>13.938206494999999</v>
      </c>
      <c r="H89" s="102">
        <v>15.146860824999999</v>
      </c>
      <c r="I89" s="102">
        <v>12.43</v>
      </c>
      <c r="J89" s="102">
        <v>11.865552953</v>
      </c>
      <c r="K89" s="102">
        <v>12.996748149</v>
      </c>
      <c r="L89" s="102">
        <v>18.420000000000002</v>
      </c>
      <c r="M89" s="102">
        <v>17.756509243</v>
      </c>
      <c r="N89" s="102">
        <v>19.085596020000001</v>
      </c>
      <c r="O89" s="102">
        <v>32.56</v>
      </c>
      <c r="P89" s="102">
        <v>31.754850880999999</v>
      </c>
      <c r="Q89" s="102">
        <v>33.361428189000002</v>
      </c>
      <c r="R89" s="113">
        <v>16</v>
      </c>
    </row>
    <row r="90" spans="1:18" x14ac:dyDescent="0.25">
      <c r="A90" t="s">
        <v>31</v>
      </c>
      <c r="B90">
        <v>4</v>
      </c>
      <c r="C90" s="102">
        <v>20.58</v>
      </c>
      <c r="D90" s="102">
        <v>19.903224834</v>
      </c>
      <c r="E90" s="102">
        <v>21.263282272000001</v>
      </c>
      <c r="F90" s="102">
        <v>14.77</v>
      </c>
      <c r="G90" s="102">
        <v>14.168761349</v>
      </c>
      <c r="H90" s="102">
        <v>15.362131942</v>
      </c>
      <c r="I90" s="102">
        <v>12.96</v>
      </c>
      <c r="J90" s="102">
        <v>12.396262062</v>
      </c>
      <c r="K90" s="102">
        <v>13.526118084</v>
      </c>
      <c r="L90" s="102">
        <v>20.6</v>
      </c>
      <c r="M90" s="102">
        <v>19.917773285999999</v>
      </c>
      <c r="N90" s="102">
        <v>21.278191070999998</v>
      </c>
      <c r="O90" s="102">
        <v>31.09</v>
      </c>
      <c r="P90" s="102">
        <v>30.313600265000002</v>
      </c>
      <c r="Q90" s="102">
        <v>31.870654835</v>
      </c>
      <c r="R90" s="113">
        <v>17</v>
      </c>
    </row>
    <row r="91" spans="1:18" x14ac:dyDescent="0.25">
      <c r="A91" t="s">
        <v>31</v>
      </c>
      <c r="B91" t="s">
        <v>26</v>
      </c>
      <c r="C91" s="102">
        <v>20.59</v>
      </c>
      <c r="D91" s="102">
        <v>19.741786680000001</v>
      </c>
      <c r="E91" s="102">
        <v>21.444869213</v>
      </c>
      <c r="F91" s="102">
        <v>14.73</v>
      </c>
      <c r="G91" s="102">
        <v>13.983023049</v>
      </c>
      <c r="H91" s="102">
        <v>15.475594058</v>
      </c>
      <c r="I91" s="102">
        <v>13.36</v>
      </c>
      <c r="J91" s="102">
        <v>12.639314795000001</v>
      </c>
      <c r="K91" s="102">
        <v>14.07198614</v>
      </c>
      <c r="L91" s="102">
        <v>21.45</v>
      </c>
      <c r="M91" s="102">
        <v>20.583199620999999</v>
      </c>
      <c r="N91" s="102">
        <v>22.311871370999999</v>
      </c>
      <c r="O91" s="102">
        <v>29.87</v>
      </c>
      <c r="P91" s="102">
        <v>28.910346523000001</v>
      </c>
      <c r="Q91" s="102">
        <v>30.838008550000001</v>
      </c>
      <c r="R91" s="113">
        <v>18</v>
      </c>
    </row>
    <row r="92" spans="1:18" x14ac:dyDescent="0.25">
      <c r="A92" t="s">
        <v>32</v>
      </c>
      <c r="B92" t="s">
        <v>7</v>
      </c>
      <c r="C92" s="102">
        <v>27.09</v>
      </c>
      <c r="D92" s="102">
        <v>26.485084635</v>
      </c>
      <c r="E92" s="102">
        <v>27.686137497000001</v>
      </c>
      <c r="F92" s="102">
        <v>18.27</v>
      </c>
      <c r="G92" s="102">
        <v>17.745662948</v>
      </c>
      <c r="H92" s="102">
        <v>18.789964756</v>
      </c>
      <c r="I92" s="102">
        <v>12.74</v>
      </c>
      <c r="J92" s="102">
        <v>12.288911498999999</v>
      </c>
      <c r="K92" s="102">
        <v>13.190006597</v>
      </c>
      <c r="L92" s="102">
        <v>17.260000000000002</v>
      </c>
      <c r="M92" s="102">
        <v>16.754099776</v>
      </c>
      <c r="N92" s="102">
        <v>17.775538480000002</v>
      </c>
      <c r="O92" s="102">
        <v>24.64</v>
      </c>
      <c r="P92" s="102">
        <v>24.05997838</v>
      </c>
      <c r="Q92" s="102">
        <v>25.224615431</v>
      </c>
      <c r="R92" s="113">
        <v>1</v>
      </c>
    </row>
    <row r="93" spans="1:18" x14ac:dyDescent="0.25">
      <c r="A93" t="s">
        <v>32</v>
      </c>
      <c r="B93" t="s">
        <v>8</v>
      </c>
      <c r="C93" s="102">
        <v>21.67</v>
      </c>
      <c r="D93" s="102">
        <v>21.128718211999999</v>
      </c>
      <c r="E93" s="102">
        <v>22.209994356999999</v>
      </c>
      <c r="F93" s="102">
        <v>12.22</v>
      </c>
      <c r="G93" s="102">
        <v>11.790049091</v>
      </c>
      <c r="H93" s="102">
        <v>12.64961381</v>
      </c>
      <c r="I93" s="102">
        <v>15.34</v>
      </c>
      <c r="J93" s="102">
        <v>14.862464679</v>
      </c>
      <c r="K93" s="102">
        <v>15.808146761</v>
      </c>
      <c r="L93" s="102">
        <v>23.12</v>
      </c>
      <c r="M93" s="102">
        <v>22.568489285999998</v>
      </c>
      <c r="N93" s="102">
        <v>23.675010803999999</v>
      </c>
      <c r="O93" s="102">
        <v>27.65</v>
      </c>
      <c r="P93" s="102">
        <v>27.066804167000001</v>
      </c>
      <c r="Q93" s="102">
        <v>28.240708832999999</v>
      </c>
      <c r="R93" s="113">
        <v>2</v>
      </c>
    </row>
    <row r="94" spans="1:18" x14ac:dyDescent="0.25">
      <c r="A94" t="s">
        <v>32</v>
      </c>
      <c r="B94" t="s">
        <v>13</v>
      </c>
      <c r="C94" s="102">
        <v>30.91</v>
      </c>
      <c r="D94" s="102">
        <v>29.512913333</v>
      </c>
      <c r="E94" s="102">
        <v>32.298389575000002</v>
      </c>
      <c r="F94" s="102">
        <v>17.52</v>
      </c>
      <c r="G94" s="102">
        <v>16.376125317</v>
      </c>
      <c r="H94" s="102">
        <v>18.667620248999999</v>
      </c>
      <c r="I94" s="102">
        <v>10.029999999999999</v>
      </c>
      <c r="J94" s="102">
        <v>9.1207957099999994</v>
      </c>
      <c r="K94" s="102">
        <v>10.931226045000001</v>
      </c>
      <c r="L94" s="102">
        <v>10.48</v>
      </c>
      <c r="M94" s="102">
        <v>9.5523278567999999</v>
      </c>
      <c r="N94" s="102">
        <v>11.398251476</v>
      </c>
      <c r="O94" s="102">
        <v>31.07</v>
      </c>
      <c r="P94" s="102">
        <v>29.676386181000002</v>
      </c>
      <c r="Q94" s="102">
        <v>32.465964257000003</v>
      </c>
      <c r="R94" s="113">
        <v>3</v>
      </c>
    </row>
    <row r="95" spans="1:18" x14ac:dyDescent="0.25">
      <c r="A95" t="s">
        <v>32</v>
      </c>
      <c r="B95" t="s">
        <v>14</v>
      </c>
      <c r="C95" s="102">
        <v>29.77</v>
      </c>
      <c r="D95" s="102">
        <v>28.560495026000002</v>
      </c>
      <c r="E95" s="102">
        <v>30.98288397</v>
      </c>
      <c r="F95" s="102">
        <v>19.510000000000002</v>
      </c>
      <c r="G95" s="102">
        <v>18.457236662</v>
      </c>
      <c r="H95" s="102">
        <v>20.556461968000001</v>
      </c>
      <c r="I95" s="102">
        <v>13.3</v>
      </c>
      <c r="J95" s="102">
        <v>12.397415399</v>
      </c>
      <c r="K95" s="102">
        <v>14.196191906999999</v>
      </c>
      <c r="L95" s="102">
        <v>17.41</v>
      </c>
      <c r="M95" s="102">
        <v>16.402046044999999</v>
      </c>
      <c r="N95" s="102">
        <v>18.410739344</v>
      </c>
      <c r="O95" s="102">
        <v>20.02</v>
      </c>
      <c r="P95" s="102">
        <v>18.958365418</v>
      </c>
      <c r="Q95" s="102">
        <v>21.078164262000001</v>
      </c>
      <c r="R95" s="113">
        <v>4</v>
      </c>
    </row>
    <row r="96" spans="1:18" x14ac:dyDescent="0.25">
      <c r="A96" t="s">
        <v>32</v>
      </c>
      <c r="B96" t="s">
        <v>15</v>
      </c>
      <c r="C96" s="102">
        <v>28.74</v>
      </c>
      <c r="D96" s="102">
        <v>27.775808040000001</v>
      </c>
      <c r="E96" s="102">
        <v>29.699783065999998</v>
      </c>
      <c r="F96" s="102">
        <v>15.63</v>
      </c>
      <c r="G96" s="102">
        <v>14.86143996</v>
      </c>
      <c r="H96" s="102">
        <v>16.405469815</v>
      </c>
      <c r="I96" s="102">
        <v>15.25</v>
      </c>
      <c r="J96" s="102">
        <v>14.481143515999999</v>
      </c>
      <c r="K96" s="102">
        <v>16.009387010000001</v>
      </c>
      <c r="L96" s="102">
        <v>20.34</v>
      </c>
      <c r="M96" s="102">
        <v>19.483127992</v>
      </c>
      <c r="N96" s="102">
        <v>21.194439353</v>
      </c>
      <c r="O96" s="102">
        <v>20.04</v>
      </c>
      <c r="P96" s="102">
        <v>19.193687031</v>
      </c>
      <c r="Q96" s="102">
        <v>20.895714215999998</v>
      </c>
      <c r="R96" s="113">
        <v>5</v>
      </c>
    </row>
    <row r="97" spans="1:18" x14ac:dyDescent="0.25">
      <c r="A97" t="s">
        <v>32</v>
      </c>
      <c r="B97" t="s">
        <v>16</v>
      </c>
      <c r="C97" s="102">
        <v>25.86</v>
      </c>
      <c r="D97" s="102">
        <v>25.042886332999998</v>
      </c>
      <c r="E97" s="102">
        <v>26.679058237</v>
      </c>
      <c r="F97" s="102">
        <v>14.27</v>
      </c>
      <c r="G97" s="102">
        <v>13.612835592</v>
      </c>
      <c r="H97" s="102">
        <v>14.919649642</v>
      </c>
      <c r="I97" s="102">
        <v>16.59</v>
      </c>
      <c r="J97" s="102">
        <v>15.897415904000001</v>
      </c>
      <c r="K97" s="102">
        <v>17.287500043000001</v>
      </c>
      <c r="L97" s="102">
        <v>22.1</v>
      </c>
      <c r="M97" s="102">
        <v>21.323850433</v>
      </c>
      <c r="N97" s="102">
        <v>22.874241343000001</v>
      </c>
      <c r="O97" s="102">
        <v>21.18</v>
      </c>
      <c r="P97" s="102">
        <v>20.417895806000001</v>
      </c>
      <c r="Q97" s="102">
        <v>21.944666665</v>
      </c>
      <c r="R97" s="113">
        <v>6</v>
      </c>
    </row>
    <row r="98" spans="1:18" x14ac:dyDescent="0.25">
      <c r="A98" t="s">
        <v>32</v>
      </c>
      <c r="B98" t="s">
        <v>29</v>
      </c>
      <c r="C98" s="102">
        <v>18.63</v>
      </c>
      <c r="D98" s="102">
        <v>17.855203424999999</v>
      </c>
      <c r="E98" s="102">
        <v>19.408019843000002</v>
      </c>
      <c r="F98" s="102">
        <v>13.83</v>
      </c>
      <c r="G98" s="102">
        <v>13.140444604000001</v>
      </c>
      <c r="H98" s="102">
        <v>14.517147778</v>
      </c>
      <c r="I98" s="102">
        <v>14.63</v>
      </c>
      <c r="J98" s="102">
        <v>13.921186357</v>
      </c>
      <c r="K98" s="102">
        <v>15.330443909</v>
      </c>
      <c r="L98" s="102">
        <v>23.78</v>
      </c>
      <c r="M98" s="102">
        <v>22.927114792000001</v>
      </c>
      <c r="N98" s="102">
        <v>24.624898458000001</v>
      </c>
      <c r="O98" s="102">
        <v>29.14</v>
      </c>
      <c r="P98" s="102">
        <v>28.231677752</v>
      </c>
      <c r="Q98" s="102">
        <v>30.043863082000001</v>
      </c>
      <c r="R98" s="113">
        <v>7</v>
      </c>
    </row>
    <row r="99" spans="1:18" x14ac:dyDescent="0.25">
      <c r="A99" t="s">
        <v>32</v>
      </c>
      <c r="B99" t="s">
        <v>17</v>
      </c>
      <c r="C99" s="102">
        <v>11.31</v>
      </c>
      <c r="D99" s="102">
        <v>10.381753068</v>
      </c>
      <c r="E99" s="102">
        <v>12.237826726</v>
      </c>
      <c r="F99" s="102">
        <v>11.73</v>
      </c>
      <c r="G99" s="102">
        <v>10.791431826</v>
      </c>
      <c r="H99" s="102">
        <v>12.677499778</v>
      </c>
      <c r="I99" s="102">
        <v>9.25</v>
      </c>
      <c r="J99" s="102">
        <v>8.4043479054999999</v>
      </c>
      <c r="K99" s="102">
        <v>10.102581017</v>
      </c>
      <c r="L99" s="102">
        <v>20.92</v>
      </c>
      <c r="M99" s="102">
        <v>19.729027932000001</v>
      </c>
      <c r="N99" s="102">
        <v>22.112724414999999</v>
      </c>
      <c r="O99" s="102">
        <v>46.78</v>
      </c>
      <c r="P99" s="102">
        <v>45.319332766000002</v>
      </c>
      <c r="Q99" s="102">
        <v>48.243474565</v>
      </c>
      <c r="R99" s="113">
        <v>8</v>
      </c>
    </row>
    <row r="100" spans="1:18" x14ac:dyDescent="0.25">
      <c r="A100" t="s">
        <v>32</v>
      </c>
      <c r="B100" t="s">
        <v>21</v>
      </c>
      <c r="C100" s="102">
        <v>24.62</v>
      </c>
      <c r="D100" s="102">
        <v>22.116273238000002</v>
      </c>
      <c r="E100" s="102">
        <v>27.133506108999999</v>
      </c>
      <c r="F100" s="102">
        <v>15.53</v>
      </c>
      <c r="G100" s="102">
        <v>13.424791430000001</v>
      </c>
      <c r="H100" s="102">
        <v>17.643169735000001</v>
      </c>
      <c r="I100" s="102">
        <v>15.8</v>
      </c>
      <c r="J100" s="102">
        <v>13.675011716</v>
      </c>
      <c r="K100" s="102">
        <v>17.922516969</v>
      </c>
      <c r="L100" s="102">
        <v>19.77</v>
      </c>
      <c r="M100" s="102">
        <v>17.451475735999999</v>
      </c>
      <c r="N100" s="102">
        <v>22.089565747000002</v>
      </c>
      <c r="O100" s="102">
        <v>24.27</v>
      </c>
      <c r="P100" s="102">
        <v>21.775450159999998</v>
      </c>
      <c r="Q100" s="102">
        <v>26.76823916</v>
      </c>
      <c r="R100" s="113">
        <v>9</v>
      </c>
    </row>
    <row r="101" spans="1:18" x14ac:dyDescent="0.25">
      <c r="A101" t="s">
        <v>32</v>
      </c>
      <c r="B101" t="s">
        <v>20</v>
      </c>
      <c r="C101" s="102">
        <v>25.65</v>
      </c>
      <c r="D101" s="102">
        <v>24.479041787</v>
      </c>
      <c r="E101" s="102">
        <v>26.812539703999999</v>
      </c>
      <c r="F101" s="102">
        <v>18.57</v>
      </c>
      <c r="G101" s="102">
        <v>17.526425330999999</v>
      </c>
      <c r="H101" s="102">
        <v>19.604219530000002</v>
      </c>
      <c r="I101" s="102">
        <v>14.37</v>
      </c>
      <c r="J101" s="102">
        <v>13.428230150999999</v>
      </c>
      <c r="K101" s="102">
        <v>15.302489046</v>
      </c>
      <c r="L101" s="102">
        <v>18.989999999999998</v>
      </c>
      <c r="M101" s="102">
        <v>17.944725243000001</v>
      </c>
      <c r="N101" s="102">
        <v>20.040779310000001</v>
      </c>
      <c r="O101" s="102">
        <v>22.43</v>
      </c>
      <c r="P101" s="102">
        <v>21.316266255999999</v>
      </c>
      <c r="Q101" s="102">
        <v>23.545283642000001</v>
      </c>
      <c r="R101" s="113">
        <v>10</v>
      </c>
    </row>
    <row r="102" spans="1:18" x14ac:dyDescent="0.25">
      <c r="A102" t="s">
        <v>32</v>
      </c>
      <c r="B102" t="s">
        <v>22</v>
      </c>
      <c r="C102" s="102">
        <v>25.73</v>
      </c>
      <c r="D102" s="102">
        <v>23.840917011999998</v>
      </c>
      <c r="E102" s="102">
        <v>27.61257136</v>
      </c>
      <c r="F102" s="102">
        <v>17.100000000000001</v>
      </c>
      <c r="G102" s="102">
        <v>15.478302226</v>
      </c>
      <c r="H102" s="102">
        <v>18.727124131</v>
      </c>
      <c r="I102" s="102">
        <v>14.63</v>
      </c>
      <c r="J102" s="102">
        <v>13.107063374000001</v>
      </c>
      <c r="K102" s="102">
        <v>16.156502518</v>
      </c>
      <c r="L102" s="102">
        <v>18.170000000000002</v>
      </c>
      <c r="M102" s="102">
        <v>16.505138338999998</v>
      </c>
      <c r="N102" s="102">
        <v>19.832070964</v>
      </c>
      <c r="O102" s="102">
        <v>24.37</v>
      </c>
      <c r="P102" s="102">
        <v>22.518035574999999</v>
      </c>
      <c r="Q102" s="102">
        <v>26.222274502000001</v>
      </c>
      <c r="R102" s="113">
        <v>11</v>
      </c>
    </row>
    <row r="103" spans="1:18" x14ac:dyDescent="0.25">
      <c r="A103" t="s">
        <v>32</v>
      </c>
      <c r="B103" t="s">
        <v>19</v>
      </c>
      <c r="C103" s="102">
        <v>23.75</v>
      </c>
      <c r="D103" s="102">
        <v>23.282444473999998</v>
      </c>
      <c r="E103" s="102">
        <v>24.210208271999999</v>
      </c>
      <c r="F103" s="102">
        <v>14.79</v>
      </c>
      <c r="G103" s="102">
        <v>14.406468072999999</v>
      </c>
      <c r="H103" s="102">
        <v>15.180538887999999</v>
      </c>
      <c r="I103" s="102">
        <v>14.3</v>
      </c>
      <c r="J103" s="102">
        <v>13.919980691999999</v>
      </c>
      <c r="K103" s="102">
        <v>14.683267568</v>
      </c>
      <c r="L103" s="102">
        <v>21.08</v>
      </c>
      <c r="M103" s="102">
        <v>20.631953553999999</v>
      </c>
      <c r="N103" s="102">
        <v>21.521178697</v>
      </c>
      <c r="O103" s="102">
        <v>26.08</v>
      </c>
      <c r="P103" s="102">
        <v>25.603323057000001</v>
      </c>
      <c r="Q103" s="102">
        <v>26.560636726999999</v>
      </c>
      <c r="R103" s="113">
        <v>12</v>
      </c>
    </row>
    <row r="104" spans="1:18" x14ac:dyDescent="0.25">
      <c r="A104" t="s">
        <v>32</v>
      </c>
      <c r="B104" t="s">
        <v>23</v>
      </c>
      <c r="C104" s="102">
        <v>27.27</v>
      </c>
      <c r="D104" s="102">
        <v>25.506330767000001</v>
      </c>
      <c r="E104" s="102">
        <v>29.039123778</v>
      </c>
      <c r="F104" s="102">
        <v>10.61</v>
      </c>
      <c r="G104" s="102">
        <v>9.3848056152999995</v>
      </c>
      <c r="H104" s="102">
        <v>11.827315597</v>
      </c>
      <c r="I104" s="102">
        <v>9.17</v>
      </c>
      <c r="J104" s="102">
        <v>8.0279966228999999</v>
      </c>
      <c r="K104" s="102">
        <v>10.317621723</v>
      </c>
      <c r="L104" s="102">
        <v>14.58</v>
      </c>
      <c r="M104" s="102">
        <v>13.17858938</v>
      </c>
      <c r="N104" s="102">
        <v>15.977839776</v>
      </c>
      <c r="O104" s="102">
        <v>38.369999999999997</v>
      </c>
      <c r="P104" s="102">
        <v>36.441475195999999</v>
      </c>
      <c r="Q104" s="102">
        <v>40.298901545</v>
      </c>
      <c r="R104" s="113">
        <v>13</v>
      </c>
    </row>
    <row r="105" spans="1:18" x14ac:dyDescent="0.25">
      <c r="A105" t="s">
        <v>32</v>
      </c>
      <c r="B105" t="s">
        <v>25</v>
      </c>
      <c r="C105" s="102">
        <v>25.52</v>
      </c>
      <c r="D105" s="102">
        <v>24.421933369000001</v>
      </c>
      <c r="E105" s="102">
        <v>26.623536262999998</v>
      </c>
      <c r="F105" s="102">
        <v>14.39</v>
      </c>
      <c r="G105" s="102">
        <v>13.501524985</v>
      </c>
      <c r="H105" s="102">
        <v>15.273782018</v>
      </c>
      <c r="I105" s="102">
        <v>13.61</v>
      </c>
      <c r="J105" s="102">
        <v>12.742007959</v>
      </c>
      <c r="K105" s="102">
        <v>14.473391975</v>
      </c>
      <c r="L105" s="102">
        <v>17.64</v>
      </c>
      <c r="M105" s="102">
        <v>16.677853265</v>
      </c>
      <c r="N105" s="102">
        <v>18.602598111999999</v>
      </c>
      <c r="O105" s="102">
        <v>28.84</v>
      </c>
      <c r="P105" s="102">
        <v>27.697868692</v>
      </c>
      <c r="Q105" s="102">
        <v>29.985503362999999</v>
      </c>
      <c r="R105" s="113">
        <v>14</v>
      </c>
    </row>
    <row r="106" spans="1:18" x14ac:dyDescent="0.25">
      <c r="A106" t="s">
        <v>32</v>
      </c>
      <c r="B106">
        <v>2</v>
      </c>
      <c r="C106" s="102">
        <v>24.56</v>
      </c>
      <c r="D106" s="102">
        <v>23.487202817</v>
      </c>
      <c r="E106" s="102">
        <v>25.623231548</v>
      </c>
      <c r="F106" s="102">
        <v>15.1</v>
      </c>
      <c r="G106" s="102">
        <v>14.210158145999999</v>
      </c>
      <c r="H106" s="102">
        <v>15.986988833</v>
      </c>
      <c r="I106" s="102">
        <v>13.54</v>
      </c>
      <c r="J106" s="102">
        <v>12.694735986</v>
      </c>
      <c r="K106" s="102">
        <v>14.392938321000001</v>
      </c>
      <c r="L106" s="102">
        <v>17.97</v>
      </c>
      <c r="M106" s="102">
        <v>17.014983571999998</v>
      </c>
      <c r="N106" s="102">
        <v>18.920262461</v>
      </c>
      <c r="O106" s="102">
        <v>28.83</v>
      </c>
      <c r="P106" s="102">
        <v>27.710706795</v>
      </c>
      <c r="Q106" s="102">
        <v>29.958791521999999</v>
      </c>
      <c r="R106" s="113">
        <v>15</v>
      </c>
    </row>
    <row r="107" spans="1:18" x14ac:dyDescent="0.25">
      <c r="A107" t="s">
        <v>32</v>
      </c>
      <c r="B107">
        <v>3</v>
      </c>
      <c r="C107" s="102">
        <v>25.37</v>
      </c>
      <c r="D107" s="102">
        <v>24.438971511999998</v>
      </c>
      <c r="E107" s="102">
        <v>26.295973960000001</v>
      </c>
      <c r="F107" s="102">
        <v>15.28</v>
      </c>
      <c r="G107" s="102">
        <v>14.51198265</v>
      </c>
      <c r="H107" s="102">
        <v>16.047524226</v>
      </c>
      <c r="I107" s="102">
        <v>13.8</v>
      </c>
      <c r="J107" s="102">
        <v>13.062061331000001</v>
      </c>
      <c r="K107" s="102">
        <v>14.533955739</v>
      </c>
      <c r="L107" s="102">
        <v>19.8</v>
      </c>
      <c r="M107" s="102">
        <v>18.945821127999999</v>
      </c>
      <c r="N107" s="102">
        <v>20.646402675000001</v>
      </c>
      <c r="O107" s="102">
        <v>25.76</v>
      </c>
      <c r="P107" s="102">
        <v>24.825475794999999</v>
      </c>
      <c r="Q107" s="102">
        <v>26.691830985999999</v>
      </c>
      <c r="R107" s="113">
        <v>16</v>
      </c>
    </row>
    <row r="108" spans="1:18" x14ac:dyDescent="0.25">
      <c r="A108" t="s">
        <v>32</v>
      </c>
      <c r="B108">
        <v>4</v>
      </c>
      <c r="C108" s="102">
        <v>23.99</v>
      </c>
      <c r="D108" s="102">
        <v>23.226347461</v>
      </c>
      <c r="E108" s="102">
        <v>24.756277215000001</v>
      </c>
      <c r="F108" s="102">
        <v>15.66</v>
      </c>
      <c r="G108" s="102">
        <v>15.011781791000001</v>
      </c>
      <c r="H108" s="102">
        <v>16.313921993000001</v>
      </c>
      <c r="I108" s="102">
        <v>14.37</v>
      </c>
      <c r="J108" s="102">
        <v>13.73970879</v>
      </c>
      <c r="K108" s="102">
        <v>14.996403482</v>
      </c>
      <c r="L108" s="102">
        <v>21.18</v>
      </c>
      <c r="M108" s="102">
        <v>20.444303318999999</v>
      </c>
      <c r="N108" s="102">
        <v>21.908048196999999</v>
      </c>
      <c r="O108" s="102">
        <v>24.8</v>
      </c>
      <c r="P108" s="102">
        <v>24.027985017999999</v>
      </c>
      <c r="Q108" s="102">
        <v>25.575222734</v>
      </c>
      <c r="R108" s="113">
        <v>17</v>
      </c>
    </row>
    <row r="109" spans="1:18" x14ac:dyDescent="0.25">
      <c r="A109" t="s">
        <v>32</v>
      </c>
      <c r="B109" t="s">
        <v>26</v>
      </c>
      <c r="C109" s="102">
        <v>22.96</v>
      </c>
      <c r="D109" s="102">
        <v>22.157279096</v>
      </c>
      <c r="E109" s="102">
        <v>23.752961698</v>
      </c>
      <c r="F109" s="102">
        <v>14.95</v>
      </c>
      <c r="G109" s="102">
        <v>14.277061879</v>
      </c>
      <c r="H109" s="102">
        <v>15.630180696</v>
      </c>
      <c r="I109" s="102">
        <v>14.54</v>
      </c>
      <c r="J109" s="102">
        <v>13.872582774</v>
      </c>
      <c r="K109" s="102">
        <v>15.210149354</v>
      </c>
      <c r="L109" s="102">
        <v>22.5</v>
      </c>
      <c r="M109" s="102">
        <v>21.703845656999999</v>
      </c>
      <c r="N109" s="102">
        <v>23.288190320999998</v>
      </c>
      <c r="O109" s="102">
        <v>25.05</v>
      </c>
      <c r="P109" s="102">
        <v>24.231788973</v>
      </c>
      <c r="Q109" s="102">
        <v>25.875959551000001</v>
      </c>
      <c r="R109" s="113">
        <v>18</v>
      </c>
    </row>
    <row r="110" spans="1:18" x14ac:dyDescent="0.25">
      <c r="A110" t="s">
        <v>33</v>
      </c>
      <c r="B110" t="s">
        <v>7</v>
      </c>
      <c r="C110" s="102">
        <v>27.36</v>
      </c>
      <c r="D110" s="102">
        <v>26.722331396000001</v>
      </c>
      <c r="E110" s="102">
        <v>27.990772561</v>
      </c>
      <c r="F110" s="102">
        <v>18.78</v>
      </c>
      <c r="G110" s="102">
        <v>18.228238069</v>
      </c>
      <c r="H110" s="102">
        <v>19.339600066999999</v>
      </c>
      <c r="I110" s="102">
        <v>11.77</v>
      </c>
      <c r="J110" s="102">
        <v>11.307242670999999</v>
      </c>
      <c r="K110" s="102">
        <v>12.224028734999999</v>
      </c>
      <c r="L110" s="102">
        <v>16.09</v>
      </c>
      <c r="M110" s="102">
        <v>15.568697494</v>
      </c>
      <c r="N110" s="102">
        <v>16.614241543999999</v>
      </c>
      <c r="O110" s="102">
        <v>26</v>
      </c>
      <c r="P110" s="102">
        <v>25.378362662000001</v>
      </c>
      <c r="Q110" s="102">
        <v>26.626484801</v>
      </c>
      <c r="R110" s="113">
        <v>1</v>
      </c>
    </row>
    <row r="111" spans="1:18" x14ac:dyDescent="0.25">
      <c r="A111" t="s">
        <v>33</v>
      </c>
      <c r="B111" t="s">
        <v>8</v>
      </c>
      <c r="C111" s="102">
        <v>22.8</v>
      </c>
      <c r="D111" s="102">
        <v>22.197017631000001</v>
      </c>
      <c r="E111" s="102">
        <v>23.393787940999999</v>
      </c>
      <c r="F111" s="102">
        <v>12.04</v>
      </c>
      <c r="G111" s="102">
        <v>11.57960413</v>
      </c>
      <c r="H111" s="102">
        <v>12.508103089</v>
      </c>
      <c r="I111" s="102">
        <v>15.26</v>
      </c>
      <c r="J111" s="102">
        <v>14.745814455</v>
      </c>
      <c r="K111" s="102">
        <v>15.771636951</v>
      </c>
      <c r="L111" s="102">
        <v>22.53</v>
      </c>
      <c r="M111" s="102">
        <v>21.929421004000002</v>
      </c>
      <c r="N111" s="102">
        <v>23.121158944000001</v>
      </c>
      <c r="O111" s="102">
        <v>27.38</v>
      </c>
      <c r="P111" s="102">
        <v>26.740717449000002</v>
      </c>
      <c r="Q111" s="102">
        <v>28.012738406</v>
      </c>
      <c r="R111" s="113">
        <v>2</v>
      </c>
    </row>
    <row r="112" spans="1:18" x14ac:dyDescent="0.25">
      <c r="A112" t="s">
        <v>33</v>
      </c>
      <c r="B112" t="s">
        <v>13</v>
      </c>
      <c r="C112" s="102">
        <v>34.450000000000003</v>
      </c>
      <c r="D112" s="102">
        <v>32.942762821999999</v>
      </c>
      <c r="E112" s="102">
        <v>35.954257564999999</v>
      </c>
      <c r="F112" s="102">
        <v>15.42</v>
      </c>
      <c r="G112" s="102">
        <v>14.276449667</v>
      </c>
      <c r="H112" s="102">
        <v>16.565160369000001</v>
      </c>
      <c r="I112" s="102">
        <v>9.1199999999999992</v>
      </c>
      <c r="J112" s="102">
        <v>8.2094813618</v>
      </c>
      <c r="K112" s="102">
        <v>10.034115084</v>
      </c>
      <c r="L112" s="102">
        <v>9.25</v>
      </c>
      <c r="M112" s="102">
        <v>8.3343150551999994</v>
      </c>
      <c r="N112" s="102">
        <v>10.170650967</v>
      </c>
      <c r="O112" s="102">
        <v>31.76</v>
      </c>
      <c r="P112" s="102">
        <v>30.281300991999998</v>
      </c>
      <c r="Q112" s="102">
        <v>33.231506117000002</v>
      </c>
      <c r="R112" s="113">
        <v>3</v>
      </c>
    </row>
    <row r="113" spans="1:18" x14ac:dyDescent="0.25">
      <c r="A113" t="s">
        <v>33</v>
      </c>
      <c r="B113" t="s">
        <v>14</v>
      </c>
      <c r="C113" s="102">
        <v>30.12</v>
      </c>
      <c r="D113" s="102">
        <v>28.787344394000002</v>
      </c>
      <c r="E113" s="102">
        <v>31.460005428999999</v>
      </c>
      <c r="F113" s="102">
        <v>19.190000000000001</v>
      </c>
      <c r="G113" s="102">
        <v>18.044653489000002</v>
      </c>
      <c r="H113" s="102">
        <v>20.338738738</v>
      </c>
      <c r="I113" s="102">
        <v>13.05</v>
      </c>
      <c r="J113" s="102">
        <v>12.070903486000001</v>
      </c>
      <c r="K113" s="102">
        <v>14.033336797</v>
      </c>
      <c r="L113" s="102">
        <v>15.08</v>
      </c>
      <c r="M113" s="102">
        <v>14.041492054000001</v>
      </c>
      <c r="N113" s="102">
        <v>16.126352469</v>
      </c>
      <c r="O113" s="102">
        <v>22.55</v>
      </c>
      <c r="P113" s="102">
        <v>21.331366185</v>
      </c>
      <c r="Q113" s="102">
        <v>23.765806959999999</v>
      </c>
      <c r="R113" s="113">
        <v>4</v>
      </c>
    </row>
    <row r="114" spans="1:18" x14ac:dyDescent="0.25">
      <c r="A114" t="s">
        <v>33</v>
      </c>
      <c r="B114" t="s">
        <v>15</v>
      </c>
      <c r="C114" s="102">
        <v>29.26</v>
      </c>
      <c r="D114" s="102">
        <v>28.220044308999999</v>
      </c>
      <c r="E114" s="102">
        <v>30.304545855000001</v>
      </c>
      <c r="F114" s="102">
        <v>16.149999999999999</v>
      </c>
      <c r="G114" s="102">
        <v>15.304587422000001</v>
      </c>
      <c r="H114" s="102">
        <v>16.990494545000001</v>
      </c>
      <c r="I114" s="102">
        <v>13.96</v>
      </c>
      <c r="J114" s="102">
        <v>13.167771042</v>
      </c>
      <c r="K114" s="102">
        <v>14.755726225</v>
      </c>
      <c r="L114" s="102">
        <v>19.23</v>
      </c>
      <c r="M114" s="102">
        <v>18.332051146000001</v>
      </c>
      <c r="N114" s="102">
        <v>20.137894208999999</v>
      </c>
      <c r="O114" s="102">
        <v>21.39</v>
      </c>
      <c r="P114" s="102">
        <v>20.454017269000001</v>
      </c>
      <c r="Q114" s="102">
        <v>22.332867976999999</v>
      </c>
      <c r="R114" s="113">
        <v>5</v>
      </c>
    </row>
    <row r="115" spans="1:18" x14ac:dyDescent="0.25">
      <c r="A115" t="s">
        <v>33</v>
      </c>
      <c r="B115" t="s">
        <v>16</v>
      </c>
      <c r="C115" s="102">
        <v>26.32</v>
      </c>
      <c r="D115" s="102">
        <v>25.453160628999999</v>
      </c>
      <c r="E115" s="102">
        <v>27.195576127999999</v>
      </c>
      <c r="F115" s="102">
        <v>14.86</v>
      </c>
      <c r="G115" s="102">
        <v>14.159769447</v>
      </c>
      <c r="H115" s="102">
        <v>15.567206918</v>
      </c>
      <c r="I115" s="102">
        <v>15.51</v>
      </c>
      <c r="J115" s="102">
        <v>14.789260236000001</v>
      </c>
      <c r="K115" s="102">
        <v>16.221334711000001</v>
      </c>
      <c r="L115" s="102">
        <v>20.94</v>
      </c>
      <c r="M115" s="102">
        <v>20.130365101999999</v>
      </c>
      <c r="N115" s="102">
        <v>21.740050545999999</v>
      </c>
      <c r="O115" s="102">
        <v>22.37</v>
      </c>
      <c r="P115" s="102">
        <v>21.547234464999999</v>
      </c>
      <c r="Q115" s="102">
        <v>23.196041819000001</v>
      </c>
      <c r="R115" s="113">
        <v>6</v>
      </c>
    </row>
    <row r="116" spans="1:18" x14ac:dyDescent="0.25">
      <c r="A116" t="s">
        <v>33</v>
      </c>
      <c r="B116" t="s">
        <v>29</v>
      </c>
      <c r="C116" s="102">
        <v>19.27</v>
      </c>
      <c r="D116" s="102">
        <v>18.427922124999998</v>
      </c>
      <c r="E116" s="102">
        <v>20.120233120999998</v>
      </c>
      <c r="F116" s="102">
        <v>14.52</v>
      </c>
      <c r="G116" s="102">
        <v>13.762741027000001</v>
      </c>
      <c r="H116" s="102">
        <v>15.274154038000001</v>
      </c>
      <c r="I116" s="102">
        <v>14.72</v>
      </c>
      <c r="J116" s="102">
        <v>13.962008137</v>
      </c>
      <c r="K116" s="102">
        <v>15.482170109</v>
      </c>
      <c r="L116" s="102">
        <v>23.07</v>
      </c>
      <c r="M116" s="102">
        <v>22.167666379</v>
      </c>
      <c r="N116" s="102">
        <v>23.975122313</v>
      </c>
      <c r="O116" s="102">
        <v>28.41</v>
      </c>
      <c r="P116" s="102">
        <v>27.446522354999999</v>
      </c>
      <c r="Q116" s="102">
        <v>29.381460395000001</v>
      </c>
      <c r="R116" s="113">
        <v>7</v>
      </c>
    </row>
    <row r="117" spans="1:18" x14ac:dyDescent="0.25">
      <c r="A117" t="s">
        <v>33</v>
      </c>
      <c r="B117" t="s">
        <v>17</v>
      </c>
      <c r="C117" s="102">
        <v>11.91</v>
      </c>
      <c r="D117" s="102">
        <v>10.908487973</v>
      </c>
      <c r="E117" s="102">
        <v>12.910507551</v>
      </c>
      <c r="F117" s="102">
        <v>13.1</v>
      </c>
      <c r="G117" s="102">
        <v>12.060102968000001</v>
      </c>
      <c r="H117" s="102">
        <v>14.145764759</v>
      </c>
      <c r="I117" s="102">
        <v>9.9700000000000006</v>
      </c>
      <c r="J117" s="102">
        <v>9.0442484141000001</v>
      </c>
      <c r="K117" s="102">
        <v>10.896079780999999</v>
      </c>
      <c r="L117" s="102">
        <v>21.9</v>
      </c>
      <c r="M117" s="102">
        <v>20.626301269999999</v>
      </c>
      <c r="N117" s="102">
        <v>23.182748954000001</v>
      </c>
      <c r="O117" s="102">
        <v>43.11</v>
      </c>
      <c r="P117" s="102">
        <v>41.582364312999999</v>
      </c>
      <c r="Q117" s="102">
        <v>44.643394016000002</v>
      </c>
      <c r="R117" s="113">
        <v>8</v>
      </c>
    </row>
    <row r="118" spans="1:18" x14ac:dyDescent="0.25">
      <c r="A118" t="s">
        <v>33</v>
      </c>
      <c r="B118" t="s">
        <v>21</v>
      </c>
      <c r="C118" s="102">
        <v>24.91</v>
      </c>
      <c r="D118" s="102">
        <v>23.176439601999999</v>
      </c>
      <c r="E118" s="102">
        <v>26.63613849</v>
      </c>
      <c r="F118" s="102">
        <v>17.53</v>
      </c>
      <c r="G118" s="102">
        <v>16.013345694000002</v>
      </c>
      <c r="H118" s="102">
        <v>19.055375672</v>
      </c>
      <c r="I118" s="102">
        <v>13.41</v>
      </c>
      <c r="J118" s="102">
        <v>12.048018535000001</v>
      </c>
      <c r="K118" s="102">
        <v>14.774138900000001</v>
      </c>
      <c r="L118" s="102">
        <v>19.12</v>
      </c>
      <c r="M118" s="102">
        <v>17.544171894000002</v>
      </c>
      <c r="N118" s="102">
        <v>20.689897244000001</v>
      </c>
      <c r="O118" s="102">
        <v>25.03</v>
      </c>
      <c r="P118" s="102">
        <v>23.298497230999999</v>
      </c>
      <c r="Q118" s="102">
        <v>26.763976739</v>
      </c>
      <c r="R118" s="113">
        <v>9</v>
      </c>
    </row>
    <row r="119" spans="1:18" x14ac:dyDescent="0.25">
      <c r="A119" t="s">
        <v>33</v>
      </c>
      <c r="B119" t="s">
        <v>20</v>
      </c>
      <c r="C119" s="102">
        <v>24.42</v>
      </c>
      <c r="D119" s="102">
        <v>22.824960102999999</v>
      </c>
      <c r="E119" s="102">
        <v>26.011416552</v>
      </c>
      <c r="F119" s="102">
        <v>17.04</v>
      </c>
      <c r="G119" s="102">
        <v>15.648139710000001</v>
      </c>
      <c r="H119" s="102">
        <v>18.437073322</v>
      </c>
      <c r="I119" s="102">
        <v>16.329999999999998</v>
      </c>
      <c r="J119" s="102">
        <v>14.955795729</v>
      </c>
      <c r="K119" s="102">
        <v>17.697265495</v>
      </c>
      <c r="L119" s="102">
        <v>17.440000000000001</v>
      </c>
      <c r="M119" s="102">
        <v>16.029313087999999</v>
      </c>
      <c r="N119" s="102">
        <v>18.843583439</v>
      </c>
      <c r="O119" s="102">
        <v>24.78</v>
      </c>
      <c r="P119" s="102">
        <v>23.175165713999998</v>
      </c>
      <c r="Q119" s="102">
        <v>26.377286846000001</v>
      </c>
      <c r="R119" s="113">
        <v>10</v>
      </c>
    </row>
    <row r="120" spans="1:18" x14ac:dyDescent="0.25">
      <c r="A120" t="s">
        <v>33</v>
      </c>
      <c r="B120" t="s">
        <v>22</v>
      </c>
      <c r="C120" s="102">
        <v>28.08</v>
      </c>
      <c r="D120" s="102">
        <v>26.083291101</v>
      </c>
      <c r="E120" s="102">
        <v>30.086042921000001</v>
      </c>
      <c r="F120" s="102">
        <v>16.059999999999999</v>
      </c>
      <c r="G120" s="102">
        <v>14.420845289000001</v>
      </c>
      <c r="H120" s="102">
        <v>17.690667358999999</v>
      </c>
      <c r="I120" s="102">
        <v>14.3</v>
      </c>
      <c r="J120" s="102">
        <v>12.741459346999999</v>
      </c>
      <c r="K120" s="102">
        <v>15.859469925000001</v>
      </c>
      <c r="L120" s="102">
        <v>17.97</v>
      </c>
      <c r="M120" s="102">
        <v>16.256284485999998</v>
      </c>
      <c r="N120" s="102">
        <v>19.675568896000001</v>
      </c>
      <c r="O120" s="102">
        <v>23.59</v>
      </c>
      <c r="P120" s="102">
        <v>21.702398294999998</v>
      </c>
      <c r="Q120" s="102">
        <v>25.483972382000001</v>
      </c>
      <c r="R120" s="113">
        <v>11</v>
      </c>
    </row>
    <row r="121" spans="1:18" x14ac:dyDescent="0.25">
      <c r="A121" t="s">
        <v>33</v>
      </c>
      <c r="B121" t="s">
        <v>19</v>
      </c>
      <c r="C121" s="102">
        <v>24.48</v>
      </c>
      <c r="D121" s="102">
        <v>23.979444429000001</v>
      </c>
      <c r="E121" s="102">
        <v>24.976301590999999</v>
      </c>
      <c r="F121" s="102">
        <v>15.41</v>
      </c>
      <c r="G121" s="102">
        <v>14.995094901</v>
      </c>
      <c r="H121" s="102">
        <v>15.832262104</v>
      </c>
      <c r="I121" s="102">
        <v>13.75</v>
      </c>
      <c r="J121" s="102">
        <v>13.349270357</v>
      </c>
      <c r="K121" s="102">
        <v>14.147668596999999</v>
      </c>
      <c r="L121" s="102">
        <v>20.23</v>
      </c>
      <c r="M121" s="102">
        <v>19.768661162000001</v>
      </c>
      <c r="N121" s="102">
        <v>20.700116169000001</v>
      </c>
      <c r="O121" s="102">
        <v>26.13</v>
      </c>
      <c r="P121" s="102">
        <v>25.616307484</v>
      </c>
      <c r="Q121" s="102">
        <v>26.634873205000002</v>
      </c>
      <c r="R121" s="113">
        <v>12</v>
      </c>
    </row>
    <row r="122" spans="1:18" x14ac:dyDescent="0.25">
      <c r="A122" t="s">
        <v>33</v>
      </c>
      <c r="B122" t="s">
        <v>23</v>
      </c>
      <c r="C122" s="102">
        <v>31.48</v>
      </c>
      <c r="D122" s="102">
        <v>29.517253362000002</v>
      </c>
      <c r="E122" s="102">
        <v>33.449164547999999</v>
      </c>
      <c r="F122" s="102">
        <v>10.49</v>
      </c>
      <c r="G122" s="102">
        <v>9.1971052319000002</v>
      </c>
      <c r="H122" s="102">
        <v>11.791700737999999</v>
      </c>
      <c r="I122" s="102">
        <v>6.02</v>
      </c>
      <c r="J122" s="102">
        <v>5.0102226268000001</v>
      </c>
      <c r="K122" s="102">
        <v>7.0233594627000002</v>
      </c>
      <c r="L122" s="102">
        <v>10.68</v>
      </c>
      <c r="M122" s="102">
        <v>9.3735563940999995</v>
      </c>
      <c r="N122" s="102">
        <v>11.988383904000001</v>
      </c>
      <c r="O122" s="102">
        <v>41.32</v>
      </c>
      <c r="P122" s="102">
        <v>39.240289083</v>
      </c>
      <c r="Q122" s="102">
        <v>43.408964648000001</v>
      </c>
      <c r="R122" s="113">
        <v>13</v>
      </c>
    </row>
    <row r="123" spans="1:18" x14ac:dyDescent="0.25">
      <c r="A123" t="s">
        <v>33</v>
      </c>
      <c r="B123" t="s">
        <v>25</v>
      </c>
      <c r="C123" s="102">
        <v>26.54</v>
      </c>
      <c r="D123" s="102">
        <v>25.677839817999999</v>
      </c>
      <c r="E123" s="102">
        <v>27.399539956000002</v>
      </c>
      <c r="F123" s="102">
        <v>15.81</v>
      </c>
      <c r="G123" s="102">
        <v>15.10104205</v>
      </c>
      <c r="H123" s="102">
        <v>16.523735309999999</v>
      </c>
      <c r="I123" s="102">
        <v>12.29</v>
      </c>
      <c r="J123" s="102">
        <v>11.649618565000001</v>
      </c>
      <c r="K123" s="102">
        <v>12.929839183</v>
      </c>
      <c r="L123" s="102">
        <v>16.54</v>
      </c>
      <c r="M123" s="102">
        <v>15.820167499</v>
      </c>
      <c r="N123" s="102">
        <v>17.26908641</v>
      </c>
      <c r="O123" s="102">
        <v>28.81</v>
      </c>
      <c r="P123" s="102">
        <v>27.931566928999999</v>
      </c>
      <c r="Q123" s="102">
        <v>29.697564280000002</v>
      </c>
      <c r="R123" s="113">
        <v>14</v>
      </c>
    </row>
    <row r="124" spans="1:18" x14ac:dyDescent="0.25">
      <c r="A124" t="s">
        <v>33</v>
      </c>
      <c r="B124">
        <v>2</v>
      </c>
      <c r="C124" s="102">
        <v>25.35</v>
      </c>
      <c r="D124" s="102">
        <v>24.400203456</v>
      </c>
      <c r="E124" s="102">
        <v>26.304021896999998</v>
      </c>
      <c r="F124" s="102">
        <v>16.13</v>
      </c>
      <c r="G124" s="102">
        <v>15.323835122</v>
      </c>
      <c r="H124" s="102">
        <v>16.933425253999999</v>
      </c>
      <c r="I124" s="102">
        <v>12.98</v>
      </c>
      <c r="J124" s="102">
        <v>12.239907106</v>
      </c>
      <c r="K124" s="102">
        <v>13.710485515</v>
      </c>
      <c r="L124" s="102">
        <v>19.57</v>
      </c>
      <c r="M124" s="102">
        <v>18.700632267</v>
      </c>
      <c r="N124" s="102">
        <v>20.436847479000001</v>
      </c>
      <c r="O124" s="102">
        <v>25.98</v>
      </c>
      <c r="P124" s="102">
        <v>25.015813344000001</v>
      </c>
      <c r="Q124" s="102">
        <v>26.93482856</v>
      </c>
      <c r="R124" s="113">
        <v>15</v>
      </c>
    </row>
    <row r="125" spans="1:18" x14ac:dyDescent="0.25">
      <c r="A125" t="s">
        <v>33</v>
      </c>
      <c r="B125">
        <v>3</v>
      </c>
      <c r="C125" s="102">
        <v>24.74</v>
      </c>
      <c r="D125" s="102">
        <v>23.783576254</v>
      </c>
      <c r="E125" s="102">
        <v>25.693597936</v>
      </c>
      <c r="F125" s="102">
        <v>14.47</v>
      </c>
      <c r="G125" s="102">
        <v>13.694649095999999</v>
      </c>
      <c r="H125" s="102">
        <v>15.252048175000001</v>
      </c>
      <c r="I125" s="102">
        <v>14.54</v>
      </c>
      <c r="J125" s="102">
        <v>13.756985977999999</v>
      </c>
      <c r="K125" s="102">
        <v>15.317229784</v>
      </c>
      <c r="L125" s="102">
        <v>20.190000000000001</v>
      </c>
      <c r="M125" s="102">
        <v>19.297792915999999</v>
      </c>
      <c r="N125" s="102">
        <v>21.074561075999998</v>
      </c>
      <c r="O125" s="102">
        <v>26.06</v>
      </c>
      <c r="P125" s="102">
        <v>25.093179663000001</v>
      </c>
      <c r="Q125" s="102">
        <v>27.036379123</v>
      </c>
      <c r="R125" s="113">
        <v>16</v>
      </c>
    </row>
    <row r="126" spans="1:18" x14ac:dyDescent="0.25">
      <c r="A126" t="s">
        <v>33</v>
      </c>
      <c r="B126">
        <v>4</v>
      </c>
      <c r="C126" s="102">
        <v>24.07</v>
      </c>
      <c r="D126" s="102">
        <v>23.122202639000001</v>
      </c>
      <c r="E126" s="102">
        <v>25.008579264000002</v>
      </c>
      <c r="F126" s="102">
        <v>15.57</v>
      </c>
      <c r="G126" s="102">
        <v>14.774634816000001</v>
      </c>
      <c r="H126" s="102">
        <v>16.374775905</v>
      </c>
      <c r="I126" s="102">
        <v>14.09</v>
      </c>
      <c r="J126" s="102">
        <v>13.324314692</v>
      </c>
      <c r="K126" s="102">
        <v>14.859692405000001</v>
      </c>
      <c r="L126" s="102">
        <v>20.62</v>
      </c>
      <c r="M126" s="102">
        <v>19.725799758000001</v>
      </c>
      <c r="N126" s="102">
        <v>21.511052352</v>
      </c>
      <c r="O126" s="102">
        <v>25.65</v>
      </c>
      <c r="P126" s="102">
        <v>24.685948337999999</v>
      </c>
      <c r="Q126" s="102">
        <v>26.612999831</v>
      </c>
      <c r="R126" s="113">
        <v>17</v>
      </c>
    </row>
    <row r="127" spans="1:18" x14ac:dyDescent="0.25">
      <c r="A127" t="s">
        <v>33</v>
      </c>
      <c r="B127" t="s">
        <v>26</v>
      </c>
      <c r="C127" s="102">
        <v>23.54</v>
      </c>
      <c r="D127" s="102">
        <v>22.221766311</v>
      </c>
      <c r="E127" s="102">
        <v>24.851770457000001</v>
      </c>
      <c r="F127" s="102">
        <v>14.58</v>
      </c>
      <c r="G127" s="102">
        <v>13.488300678</v>
      </c>
      <c r="H127" s="102">
        <v>15.676281613</v>
      </c>
      <c r="I127" s="102">
        <v>14.48</v>
      </c>
      <c r="J127" s="102">
        <v>13.391371772999999</v>
      </c>
      <c r="K127" s="102">
        <v>15.573110467999999</v>
      </c>
      <c r="L127" s="102">
        <v>21.39</v>
      </c>
      <c r="M127" s="102">
        <v>20.114711566</v>
      </c>
      <c r="N127" s="102">
        <v>22.656674126999999</v>
      </c>
      <c r="O127" s="102">
        <v>26.01</v>
      </c>
      <c r="P127" s="102">
        <v>24.653129402000001</v>
      </c>
      <c r="Q127" s="102">
        <v>27.372883604999998</v>
      </c>
      <c r="R127" s="113">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 </vt:lpstr>
      <vt:lpstr>1. Route to Diagnosis</vt:lpstr>
      <vt:lpstr>2. Stage at Diagnosis</vt:lpstr>
      <vt:lpstr>3. Time referral to treatment</vt:lpstr>
      <vt:lpstr>4a. Treatment rates</vt:lpstr>
      <vt:lpstr>4b. Treatment rates by stage</vt:lpstr>
      <vt:lpstr>STP list</vt:lpstr>
      <vt:lpstr>Routes rawdata</vt:lpstr>
      <vt:lpstr>Stage rawdata</vt:lpstr>
      <vt:lpstr>CWT rawdata</vt:lpstr>
      <vt:lpstr>Treat rawdata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Jose</dc:creator>
  <cp:lastModifiedBy>Sophie Jose</cp:lastModifiedBy>
  <dcterms:created xsi:type="dcterms:W3CDTF">2019-08-01T14:03:10Z</dcterms:created>
  <dcterms:modified xsi:type="dcterms:W3CDTF">2019-09-25T13:28:02Z</dcterms:modified>
</cp:coreProperties>
</file>